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410" windowHeight="8010" activeTab="0"/>
  </bookViews>
  <sheets>
    <sheet name="REG.GRADOS Y SECCIONES" sheetId="1" r:id="rId1"/>
    <sheet name="ASIS-EST" sheetId="2" r:id="rId2"/>
    <sheet name="REG. PERSONAL" sheetId="3" r:id="rId3"/>
    <sheet name="ASIS-PERSONAL" sheetId="4" r:id="rId4"/>
    <sheet name="HOR-EFECT" sheetId="5" r:id="rId5"/>
    <sheet name="Hoja1" sheetId="6" state="hidden" r:id="rId6"/>
  </sheets>
  <definedNames>
    <definedName name="_xlfn.COUNTIFS" hidden="1">#NAME?</definedName>
    <definedName name="_xlfn.IFERROR" hidden="1">#NAME?</definedName>
    <definedName name="_xlfn.SUMIFS" hidden="1">#NAME?</definedName>
    <definedName name="Z_38D1A2CB_E798_4651_AE2A_9D30897443E8_.wvu.Cols" localSheetId="2" hidden="1">'REG. PERSONAL'!$E:$E,'REG. PERSONAL'!$H:$H,'REG. PERSONAL'!$K:$K,'REG. PERSONAL'!$N:$N,'REG. PERSONAL'!$Q:$Q,'REG. PERSONAL'!$T:$T,'REG. PERSONAL'!$W:$W,'REG. PERSONAL'!$AA:$AD</definedName>
    <definedName name="Z_38D1A2CB_E798_4651_AE2A_9D30897443E8_.wvu.Cols" localSheetId="0" hidden="1">'REG.GRADOS Y SECCIONES'!$F:$AI</definedName>
    <definedName name="Z_38D1A2CB_E798_4651_AE2A_9D30897443E8_.wvu.Rows" localSheetId="1" hidden="1">'ASIS-EST'!$10:$12</definedName>
    <definedName name="Z_38D1A2CB_E798_4651_AE2A_9D30897443E8_.wvu.Rows" localSheetId="3" hidden="1">'ASIS-PERSONAL'!$10:$12</definedName>
    <definedName name="Z_38D1A2CB_E798_4651_AE2A_9D30897443E8_.wvu.Rows" localSheetId="2" hidden="1">'REG. PERSONAL'!$3:$5</definedName>
  </definedNames>
  <calcPr fullCalcOnLoad="1"/>
</workbook>
</file>

<file path=xl/comments3.xml><?xml version="1.0" encoding="utf-8"?>
<comments xmlns="http://schemas.openxmlformats.org/spreadsheetml/2006/main">
  <authors>
    <author>CRCITACNA</author>
  </authors>
  <commentList>
    <comment ref="E16" authorId="0">
      <text>
        <r>
          <rPr>
            <b/>
            <sz val="9"/>
            <rFont val="Tahoma"/>
            <family val="2"/>
          </rPr>
          <t>CRCITACNA:</t>
        </r>
        <r>
          <rPr>
            <sz val="9"/>
            <rFont val="Tahoma"/>
            <family val="2"/>
          </rPr>
          <t xml:space="preserve">
Para los docentes se debe ingresar solo las horas de dictado de clase.</t>
        </r>
      </text>
    </comment>
  </commentList>
</comments>
</file>

<file path=xl/comments4.xml><?xml version="1.0" encoding="utf-8"?>
<comments xmlns="http://schemas.openxmlformats.org/spreadsheetml/2006/main">
  <authors>
    <author>CRCITACNA</author>
  </authors>
  <commentList>
    <comment ref="E10" authorId="0">
      <text>
        <r>
          <rPr>
            <b/>
            <sz val="9"/>
            <rFont val="Tahoma"/>
            <family val="2"/>
          </rPr>
          <t>CRCITACNA:</t>
        </r>
        <r>
          <rPr>
            <sz val="9"/>
            <rFont val="Tahoma"/>
            <family val="2"/>
          </rPr>
          <t xml:space="preserve">
Para los docentes solo debe ingresar las horas de dictado de clase</t>
        </r>
      </text>
    </comment>
  </commentList>
</comments>
</file>

<file path=xl/sharedStrings.xml><?xml version="1.0" encoding="utf-8"?>
<sst xmlns="http://schemas.openxmlformats.org/spreadsheetml/2006/main" count="779" uniqueCount="341">
  <si>
    <t>UGEL :</t>
  </si>
  <si>
    <t>INST. EDUCATIVA :</t>
  </si>
  <si>
    <t>DIRECTOR :</t>
  </si>
  <si>
    <t>NIVEL</t>
  </si>
  <si>
    <t>SECCIÓN</t>
  </si>
  <si>
    <t>TOTAL DE EST. MATRICULADOS</t>
  </si>
  <si>
    <t>LUNES</t>
  </si>
  <si>
    <t>MARTES</t>
  </si>
  <si>
    <t>MIÉRCOLES</t>
  </si>
  <si>
    <t>JUEVES</t>
  </si>
  <si>
    <t>VIERNES</t>
  </si>
  <si>
    <t>% ASISTENCIA</t>
  </si>
  <si>
    <t>ASISTENTES</t>
  </si>
  <si>
    <t>FALTA</t>
  </si>
  <si>
    <t>% FALTAS</t>
  </si>
  <si>
    <t>N°</t>
  </si>
  <si>
    <t>TOTAL ASISTENCIA</t>
  </si>
  <si>
    <t>TOTAL FALTAS</t>
  </si>
  <si>
    <t>INICIAL</t>
  </si>
  <si>
    <t>PRIMARIA</t>
  </si>
  <si>
    <t>SECUNDARIA</t>
  </si>
  <si>
    <t>SECCIONES</t>
  </si>
  <si>
    <t>TOTAL DE EST.</t>
  </si>
  <si>
    <t xml:space="preserve">TOTAL </t>
  </si>
  <si>
    <t>FALTAS</t>
  </si>
  <si>
    <t>TACNA</t>
  </si>
  <si>
    <t>N° REPORTE</t>
  </si>
  <si>
    <t>GRADO Y/O AÑO</t>
  </si>
  <si>
    <t>REGISTRO DE GRADOS Y SECCIONES</t>
  </si>
  <si>
    <t>CARGO</t>
  </si>
  <si>
    <t>TOTAL</t>
  </si>
  <si>
    <t>DIRECTIVO</t>
  </si>
  <si>
    <t>DOCENTE</t>
  </si>
  <si>
    <t>ADMINISTRATIVO</t>
  </si>
  <si>
    <t>OTROS</t>
  </si>
  <si>
    <t>AUX. DE EDUC.</t>
  </si>
  <si>
    <t>APELLIDOS Y NOMBRE</t>
  </si>
  <si>
    <t>MAR.</t>
  </si>
  <si>
    <t>MIÉR.</t>
  </si>
  <si>
    <t>JUE.</t>
  </si>
  <si>
    <t>VIER.</t>
  </si>
  <si>
    <t>SÁB.</t>
  </si>
  <si>
    <t>DOM.</t>
  </si>
  <si>
    <t>JERARQUICO</t>
  </si>
  <si>
    <t>CANTIDAD DE PERSONAL</t>
  </si>
  <si>
    <t>HORAS DE TRABAJO POR DÍAS DE LA SEMANA</t>
  </si>
  <si>
    <t>LUN.</t>
  </si>
  <si>
    <t>TOTAL DE HORAS DE TRABAJO</t>
  </si>
  <si>
    <t>TOTAL DE HORAS ASISTIDO</t>
  </si>
  <si>
    <t>% ASIST.</t>
  </si>
  <si>
    <t>% INASIST.</t>
  </si>
  <si>
    <t>REPORTE SEMANAL DE ASISTENCIA DE LOS ESTUDIANTES</t>
  </si>
  <si>
    <t>PERSONAL</t>
  </si>
  <si>
    <t>FIRMA DEL DIRECTOR</t>
  </si>
  <si>
    <t>CONSOLIDADO GENERAL DE ASISTENCIA DEL PERSONAL</t>
  </si>
  <si>
    <t>-------------------------</t>
  </si>
  <si>
    <t>GENERAL</t>
  </si>
  <si>
    <t>JUEVES - FERIADO</t>
  </si>
  <si>
    <t>SABADO</t>
  </si>
  <si>
    <t>NIVELES</t>
  </si>
  <si>
    <t>TOTAL MATRICULADOS</t>
  </si>
  <si>
    <t>TOTAL DE ASISTENCIA</t>
  </si>
  <si>
    <t>TOTAL DE FALTAS</t>
  </si>
  <si>
    <t>% DE ASISTENCIA</t>
  </si>
  <si>
    <t>% DE FALTAS</t>
  </si>
  <si>
    <t>N° REPORTE :</t>
  </si>
  <si>
    <t>CONSOLIDADO GENERAL DE ASISTENCIA DE LOS ESTUDIANTES</t>
  </si>
  <si>
    <t>GRADO, AÑO o EDAD</t>
  </si>
  <si>
    <t>SECCION</t>
  </si>
  <si>
    <t>CANDARAVE</t>
  </si>
  <si>
    <t>JORGE BASADRE</t>
  </si>
  <si>
    <t>TARATA</t>
  </si>
  <si>
    <t>MIERCOLES</t>
  </si>
  <si>
    <t>REC. LUNES</t>
  </si>
  <si>
    <t>REC. MARTES</t>
  </si>
  <si>
    <t>FERIADO</t>
  </si>
  <si>
    <t>HUELGA</t>
  </si>
  <si>
    <t>PARO</t>
  </si>
  <si>
    <t>OTRO</t>
  </si>
  <si>
    <t>--</t>
  </si>
  <si>
    <t>REC. MIERCOLES</t>
  </si>
  <si>
    <t>REC. JUEVES</t>
  </si>
  <si>
    <t>REC. VIERNES</t>
  </si>
  <si>
    <t>Reporte MODO BORRADOR - la INFORMACION NO FUE ENVIADA A LA BASE DE DATOS</t>
  </si>
  <si>
    <t>HORAS DE TRABAJO</t>
  </si>
  <si>
    <t>% INASISTENCIA</t>
  </si>
  <si>
    <t>OBSERVACIONES</t>
  </si>
  <si>
    <t>OBS.</t>
  </si>
  <si>
    <t>HORAS ASIST.</t>
  </si>
  <si>
    <t>MIN. ASIST.</t>
  </si>
  <si>
    <t>TOTAL DE MIN. ASISTIDO</t>
  </si>
  <si>
    <t>MIER.</t>
  </si>
  <si>
    <t>SAB.</t>
  </si>
  <si>
    <t>TOTAL DE MINUTOS ASISTIDO</t>
  </si>
  <si>
    <t>CODREP</t>
  </si>
  <si>
    <t>UGEL</t>
  </si>
  <si>
    <t>IE</t>
  </si>
  <si>
    <t>DIRECTOR</t>
  </si>
  <si>
    <t>NROREP</t>
  </si>
  <si>
    <t>FECHA</t>
  </si>
  <si>
    <t>Nº</t>
  </si>
  <si>
    <t>GRADO</t>
  </si>
  <si>
    <t>MATRI</t>
  </si>
  <si>
    <t>ASIST</t>
  </si>
  <si>
    <t>%ASIST</t>
  </si>
  <si>
    <t>%FALTAS</t>
  </si>
  <si>
    <t>entry.1687903352</t>
  </si>
  <si>
    <t>&amp;entry.1373726384</t>
  </si>
  <si>
    <t>&amp;entry.671927115</t>
  </si>
  <si>
    <t>&amp;entry.1892110313</t>
  </si>
  <si>
    <t>&amp;entry.265209839</t>
  </si>
  <si>
    <t>&amp;entry.1170583259</t>
  </si>
  <si>
    <t>&amp;entry.935957218</t>
  </si>
  <si>
    <t>&amp;entry.598828263</t>
  </si>
  <si>
    <t>&amp;entry.1641753328</t>
  </si>
  <si>
    <t>&amp;entry.185826848</t>
  </si>
  <si>
    <t>&amp;entry.1360146942</t>
  </si>
  <si>
    <t>&amp;entry.1000751883</t>
  </si>
  <si>
    <t>&amp;entry.446074876</t>
  </si>
  <si>
    <t>&amp;entry.1848576184</t>
  </si>
  <si>
    <t>&amp;entry.682407238</t>
  </si>
  <si>
    <t>NIVELINI</t>
  </si>
  <si>
    <t>NIVELPRI</t>
  </si>
  <si>
    <t>MATRIPRI</t>
  </si>
  <si>
    <t>ASISTPRI</t>
  </si>
  <si>
    <t>FALTASPRI</t>
  </si>
  <si>
    <t>%ASISTPRI</t>
  </si>
  <si>
    <t>%FALTASPRI</t>
  </si>
  <si>
    <t>NIVEL SEC</t>
  </si>
  <si>
    <t>MATRI SEC</t>
  </si>
  <si>
    <t>ASIST SEC</t>
  </si>
  <si>
    <t>FALTAS SEC</t>
  </si>
  <si>
    <t>%ASIST-SEC</t>
  </si>
  <si>
    <t>%FALTAS-SEC</t>
  </si>
  <si>
    <t>&amp;entry.1953599217</t>
  </si>
  <si>
    <t>&amp;entry.109085204</t>
  </si>
  <si>
    <t>&amp;entry.1758642930</t>
  </si>
  <si>
    <t>&amp;entry.1764655015</t>
  </si>
  <si>
    <t>&amp;entry.1083921096</t>
  </si>
  <si>
    <t>&amp;entry.1414120648</t>
  </si>
  <si>
    <t>&amp;entry.1041501842</t>
  </si>
  <si>
    <t>&amp;entry.1077051420</t>
  </si>
  <si>
    <t>&amp;entry.2059361290</t>
  </si>
  <si>
    <t>&amp;entry.1184178745</t>
  </si>
  <si>
    <t>&amp;entry.22867990</t>
  </si>
  <si>
    <t>&amp;entry.2116780969</t>
  </si>
  <si>
    <t>entry.598828263</t>
  </si>
  <si>
    <t>entry.1360146942</t>
  </si>
  <si>
    <t>entry.1000751883</t>
  </si>
  <si>
    <t>entry.446074876</t>
  </si>
  <si>
    <t>entry.1848576184</t>
  </si>
  <si>
    <t>entry.682407238</t>
  </si>
  <si>
    <t>entry.1373726384</t>
  </si>
  <si>
    <t>entry.671927115</t>
  </si>
  <si>
    <t>entry.1892110313</t>
  </si>
  <si>
    <t>entry.265209839</t>
  </si>
  <si>
    <t>entry.1170583259</t>
  </si>
  <si>
    <t>entry.935957218</t>
  </si>
  <si>
    <t>entry.1641753328</t>
  </si>
  <si>
    <t>entry.185826848</t>
  </si>
  <si>
    <t>https://docs.google.com/forms/d/1blJDmcl97LToSn_jDknzRmgR8tjX6zD8U4v2bEqh80A/formResponse</t>
  </si>
  <si>
    <t>https://docs.google.com/forms/d/1QoqyP1C5wJeub8AIcxjDQs2wtqUb_8X50WZKEnFXvW4/formResponse</t>
  </si>
  <si>
    <t>REP-DOC</t>
  </si>
  <si>
    <t>Reporte ES</t>
  </si>
  <si>
    <t>APE Y NOM</t>
  </si>
  <si>
    <t>TOT HOR TRABAJO</t>
  </si>
  <si>
    <t>TOT HOR ASIST</t>
  </si>
  <si>
    <t>TOT MIN ASIST</t>
  </si>
  <si>
    <t>% ASIST</t>
  </si>
  <si>
    <t>% INASIST</t>
  </si>
  <si>
    <t>Consol. Est</t>
  </si>
  <si>
    <t>Consol. DOC</t>
  </si>
  <si>
    <t>PERS- DIR</t>
  </si>
  <si>
    <t>CANT PER DIR</t>
  </si>
  <si>
    <t>TOT HOR  TRABA DIR</t>
  </si>
  <si>
    <t>TOT HOR ASIS DIR</t>
  </si>
  <si>
    <t>TOT MIN ASIST DIR</t>
  </si>
  <si>
    <t>%ASIST DIR</t>
  </si>
  <si>
    <t>%INASIST DIR</t>
  </si>
  <si>
    <t>PERS- JER</t>
  </si>
  <si>
    <t>CANT PER JER</t>
  </si>
  <si>
    <t>TOT HOR  TRABA JER</t>
  </si>
  <si>
    <t>TOT HOR ASIS JER</t>
  </si>
  <si>
    <t>TOT MIN ASIST JER</t>
  </si>
  <si>
    <t>%ASIST JER</t>
  </si>
  <si>
    <t>%INASIST JER</t>
  </si>
  <si>
    <t>PERS- DOC</t>
  </si>
  <si>
    <t>CANT PER DOC</t>
  </si>
  <si>
    <t>TOT HOR  TRABA DOC</t>
  </si>
  <si>
    <t>TOT HOR ASIS DOC</t>
  </si>
  <si>
    <t>TOT MIN ASIST DOC</t>
  </si>
  <si>
    <t>%ASIST DOC</t>
  </si>
  <si>
    <t>%INASIST DOC</t>
  </si>
  <si>
    <t>PERS- AUX</t>
  </si>
  <si>
    <t>CANT PER AUX</t>
  </si>
  <si>
    <t>TOT HOR  TRABA AUX</t>
  </si>
  <si>
    <t>TOT HOR ASIS AUX</t>
  </si>
  <si>
    <t>TOT MIN ASIST AUX</t>
  </si>
  <si>
    <t>%ASIST AUX</t>
  </si>
  <si>
    <t>%INASIST AUX</t>
  </si>
  <si>
    <t>PERS- ADM</t>
  </si>
  <si>
    <t>CANT PER ADM</t>
  </si>
  <si>
    <t>TOT HOR  TRABA ADM</t>
  </si>
  <si>
    <t>TOT HOR ASIS ADM</t>
  </si>
  <si>
    <t>TOT MIN ASIST ADM</t>
  </si>
  <si>
    <t>%ASIST ADM</t>
  </si>
  <si>
    <t>%INASIST ADM</t>
  </si>
  <si>
    <t>PERS- OTR</t>
  </si>
  <si>
    <t>CANT PER OTRO</t>
  </si>
  <si>
    <t>TOT HOR  TRABA OTRO</t>
  </si>
  <si>
    <t>TOT HOR ASIS OT</t>
  </si>
  <si>
    <t>TOT MIN ASIST OTR</t>
  </si>
  <si>
    <t>%ASIST OTRO</t>
  </si>
  <si>
    <t>%INASIST OTRO</t>
  </si>
  <si>
    <t>&amp;entry.898038740</t>
  </si>
  <si>
    <t>&amp;entry.779464741</t>
  </si>
  <si>
    <t>&amp;entry.1870814087</t>
  </si>
  <si>
    <t>&amp;entry.2043979042</t>
  </si>
  <si>
    <t>&amp;entry.947599533</t>
  </si>
  <si>
    <t>&amp;entry.1947909004</t>
  </si>
  <si>
    <t>&amp;entry.1603446619</t>
  </si>
  <si>
    <t>&amp;entry.829251966</t>
  </si>
  <si>
    <t>&amp;entry.2140873001</t>
  </si>
  <si>
    <t>&amp;entry.674964664</t>
  </si>
  <si>
    <t>&amp;entry.857406898</t>
  </si>
  <si>
    <t>&amp;entry.231711816</t>
  </si>
  <si>
    <t>&amp;entry.866796426</t>
  </si>
  <si>
    <t>&amp;entry.1933304871</t>
  </si>
  <si>
    <t>&amp;entry.611825542</t>
  </si>
  <si>
    <t>&amp;entry.1984532975</t>
  </si>
  <si>
    <t>&amp;entry.1523215333</t>
  </si>
  <si>
    <t>&amp;entry.2133048336</t>
  </si>
  <si>
    <t>&amp;entry.1569362169</t>
  </si>
  <si>
    <t>&amp;entry.136330406</t>
  </si>
  <si>
    <t>&amp;entry.1436934750</t>
  </si>
  <si>
    <t>&amp;entry.475547002</t>
  </si>
  <si>
    <t>&amp;entry.725380324</t>
  </si>
  <si>
    <t>https://docs.google.com/forms/d/1goL9bhGNsoJ-_ibXHbTWJ-9h-bCgfXZqs3ulMQ15lNw/formResponse</t>
  </si>
  <si>
    <t>https://docs.google.com/forms/d/14aS02cNcCay67tmVB3-E7UFrCiNaQxpPx03g60zlpCQ/formResponse</t>
  </si>
  <si>
    <t>&amp;entry.1653747659</t>
  </si>
  <si>
    <t>&amp;entry.1553588057</t>
  </si>
  <si>
    <t>&amp;entry.558310860</t>
  </si>
  <si>
    <t>&amp;entry.1134035474</t>
  </si>
  <si>
    <t>&amp;entry.1119415836</t>
  </si>
  <si>
    <t>&amp;entry.61979882</t>
  </si>
  <si>
    <t>&amp;entry.1656599052</t>
  </si>
  <si>
    <t>&amp;entry.323265949</t>
  </si>
  <si>
    <t>&amp;entry.37799576</t>
  </si>
  <si>
    <t>&amp;entry.471368323</t>
  </si>
  <si>
    <t>&amp;entry.119440281</t>
  </si>
  <si>
    <t>&amp;entry.694008855</t>
  </si>
  <si>
    <t>&amp;entry.2085727466</t>
  </si>
  <si>
    <t>OBS</t>
  </si>
  <si>
    <t>https://docs.google.com/spreadsheets/d/1ncrIB8VArlTs9Okm1Ad0ZKOErvW_Jkf8JpipntrI7cU/edit?usp=sharing</t>
  </si>
  <si>
    <t>Vista Doc 300</t>
  </si>
  <si>
    <t>JUEV</t>
  </si>
  <si>
    <t>VIER</t>
  </si>
  <si>
    <t>LECT.</t>
  </si>
  <si>
    <t>EFEC.</t>
  </si>
  <si>
    <t>TOT. SEM.</t>
  </si>
  <si>
    <t>HOR.</t>
  </si>
  <si>
    <t xml:space="preserve">INICIAL - HOR. EFECTIVAS  </t>
  </si>
  <si>
    <t>PRIMARIA - HOR. EFECTIVAS</t>
  </si>
  <si>
    <t>SECUNDARIA - HOR. EFECTIVAS</t>
  </si>
  <si>
    <t>HORA</t>
  </si>
  <si>
    <t>MES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</si>
  <si>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</si>
  <si>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</si>
  <si>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</si>
  <si>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</si>
  <si>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</si>
  <si>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</si>
  <si>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</si>
  <si>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</si>
  <si>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</si>
  <si>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LECT. PROG.</t>
  </si>
  <si>
    <t>EFEC. PROG.</t>
  </si>
  <si>
    <t>NIV.</t>
  </si>
  <si>
    <t>EFECT.</t>
  </si>
  <si>
    <t>MIN1</t>
  </si>
  <si>
    <t>MIN OK</t>
  </si>
  <si>
    <t>HOR1</t>
  </si>
  <si>
    <t>HOR OK</t>
  </si>
  <si>
    <t>TOT HOR</t>
  </si>
  <si>
    <t>TOT MIN</t>
  </si>
  <si>
    <t>DIAS PROG.</t>
  </si>
  <si>
    <t>DIAS LABOR.</t>
  </si>
  <si>
    <t>HOR. EFECT. PROG.</t>
  </si>
  <si>
    <t>CUMPL. HOR EFECT.</t>
  </si>
  <si>
    <t>% MES</t>
  </si>
  <si>
    <t>APELLIDOS Y NOMBRES</t>
  </si>
  <si>
    <t xml:space="preserve">HORAS DE TRABAJO (Para los docentes ingresar solo las horas pedagógicas) </t>
  </si>
  <si>
    <t>REPORTE SEMANAL DE ASISTENCIA DEL PERSONAL 2016</t>
  </si>
  <si>
    <t>REGISTRO DEL PERSONAL DE LA INSTITUCIÓN EDUCATIVA 2016</t>
  </si>
  <si>
    <t>CONSOLIDADO DE HORAS EFECTIVAS DE CLASE - 2016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</si>
  <si>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</si>
  <si>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</si>
  <si>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</si>
  <si>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</si>
  <si>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</si>
  <si>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</si>
  <si>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</si>
  <si>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</si>
  <si>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</si>
  <si>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</si>
  <si>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</t>
  </si>
  <si>
    <t>HOR-EFECT</t>
  </si>
  <si>
    <t>I.E.</t>
  </si>
  <si>
    <t>INI-DIAS-PROG</t>
  </si>
  <si>
    <t>INI-DIAS-LAB</t>
  </si>
  <si>
    <t>INI-HOR. EFECT. PROG</t>
  </si>
  <si>
    <t>INI-CUMPL. HOR. EFECT.</t>
  </si>
  <si>
    <t>INI-%MES</t>
  </si>
  <si>
    <t>PRI-DIAS PROG</t>
  </si>
  <si>
    <t>PRI-DIAS LAB</t>
  </si>
  <si>
    <t>PRI-HOR. EFECT. PROG</t>
  </si>
  <si>
    <t>PRI-CUMPL. HOR. EFECT.</t>
  </si>
  <si>
    <t>PRI-%MES</t>
  </si>
  <si>
    <t>SEC-DIAS PROG</t>
  </si>
  <si>
    <t>SEC-DIAS LAB</t>
  </si>
  <si>
    <t>SEC-HOR. EFECT. PROG</t>
  </si>
  <si>
    <t>SEC-CUMPL. HOR. EFECT.</t>
  </si>
  <si>
    <t>SEC-%MES</t>
  </si>
  <si>
    <t>https://docs.google.com/forms/d/1eHmkIdYbzeHYMY_dgGgQjLd_My6ZqyuA_-4aiQNFa5A/formResponse</t>
  </si>
  <si>
    <t>INSTITUCION EDUCATIVA :</t>
  </si>
  <si>
    <t>&amp;entry.1595640245</t>
  </si>
  <si>
    <t>&amp;entry.885616725</t>
  </si>
  <si>
    <t>&amp;entry.600593788</t>
  </si>
  <si>
    <t>&amp;entry.1563755176</t>
  </si>
  <si>
    <t>&amp;entry.241362816</t>
  </si>
  <si>
    <t>&amp;entry.234909969</t>
  </si>
  <si>
    <t>&amp;entry.1674838196</t>
  </si>
  <si>
    <t>&amp;entry.748384985</t>
  </si>
  <si>
    <t>&amp;entry.941356067</t>
  </si>
  <si>
    <t>&amp;entry.2115517023</t>
  </si>
  <si>
    <t xml:space="preserve">HORAS CALENDARIZACIÓN EN EL AÑO </t>
  </si>
  <si>
    <t>MULTIGRADO</t>
  </si>
  <si>
    <t>UNIDOCENTE</t>
  </si>
  <si>
    <t>https://docs.google.com/forms/d/1O5RGCQ18ZTzvzMONsf2cdUeQpXeWBnKP9pnczxmLUkw/formResponse</t>
  </si>
  <si>
    <t>https://docs.google.com/forms/d/1R9IPY3HiXYwqWgKfRAQql-t7u_HBWBr22EWr7o-yLCo/formResponse</t>
  </si>
  <si>
    <t>https://docs.google.com/forms/d/1TLyekoOMAMtCyjt-juNpKMIQDy_uBoyI6uNN8Zi7h4I/formResponse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</si>
</sst>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000"/>
    <numFmt numFmtId="173" formatCode="00"/>
    <numFmt numFmtId="174" formatCode="0000"/>
    <numFmt numFmtId="175" formatCode="[$-C0A]dddd\,\ d&quot; de &quot;mmmm&quot; de &quot;yyyy"/>
    <numFmt numFmtId="176" formatCode="[$-C0A]d\-mmm;@"/>
    <numFmt numFmtId="177" formatCode="0.0%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00%"/>
    <numFmt numFmtId="185" formatCode="#.##0.0"/>
    <numFmt numFmtId="186" formatCode="#.##0."/>
    <numFmt numFmtId="187" formatCode="#.##0"/>
    <numFmt numFmtId="188" formatCode="0.0000"/>
    <numFmt numFmtId="189" formatCode="0.00000"/>
    <numFmt numFmtId="190" formatCode="0.000000"/>
    <numFmt numFmtId="191" formatCode="[$-C0A]hh:mm:ss\ AM/PM"/>
    <numFmt numFmtId="192" formatCode="mmm\-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8"/>
      <name val="Arial Black"/>
      <family val="2"/>
    </font>
    <font>
      <sz val="8"/>
      <color indexed="9"/>
      <name val="Calibri"/>
      <family val="2"/>
    </font>
    <font>
      <b/>
      <sz val="8"/>
      <color indexed="12"/>
      <name val="Calibri"/>
      <family val="2"/>
    </font>
    <font>
      <b/>
      <sz val="13"/>
      <color indexed="12"/>
      <name val="Calibri"/>
      <family val="2"/>
    </font>
    <font>
      <i/>
      <sz val="14"/>
      <name val="Calibri"/>
      <family val="2"/>
    </font>
    <font>
      <b/>
      <sz val="8"/>
      <name val="Calibri"/>
      <family val="2"/>
    </font>
    <font>
      <sz val="7"/>
      <color indexed="63"/>
      <name val="Consolas"/>
      <family val="3"/>
    </font>
    <font>
      <sz val="9"/>
      <color indexed="63"/>
      <name val="Consolas"/>
      <family val="3"/>
    </font>
    <font>
      <b/>
      <sz val="8"/>
      <color indexed="53"/>
      <name val="Calibri"/>
      <family val="2"/>
    </font>
    <font>
      <b/>
      <sz val="8"/>
      <color indexed="17"/>
      <name val="Calibri"/>
      <family val="2"/>
    </font>
    <font>
      <b/>
      <sz val="8"/>
      <color indexed="56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9"/>
      <color indexed="9"/>
      <name val="Consolas"/>
      <family val="3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0"/>
      <color indexed="18"/>
      <name val="Arial Black"/>
      <family val="2"/>
    </font>
    <font>
      <b/>
      <u val="single"/>
      <sz val="16"/>
      <color indexed="62"/>
      <name val="Arial Black"/>
      <family val="2"/>
    </font>
    <font>
      <b/>
      <sz val="10"/>
      <color indexed="12"/>
      <name val="Calibri"/>
      <family val="2"/>
    </font>
    <font>
      <b/>
      <sz val="9"/>
      <color indexed="18"/>
      <name val="Arial Black"/>
      <family val="2"/>
    </font>
    <font>
      <b/>
      <sz val="8"/>
      <color indexed="18"/>
      <name val="Calibri"/>
      <family val="2"/>
    </font>
    <font>
      <b/>
      <sz val="8"/>
      <color indexed="10"/>
      <name val="Calibri"/>
      <family val="2"/>
    </font>
    <font>
      <b/>
      <sz val="9"/>
      <color indexed="18"/>
      <name val="Calibri"/>
      <family val="2"/>
    </font>
    <font>
      <b/>
      <sz val="9"/>
      <color indexed="10"/>
      <name val="Calibri"/>
      <family val="2"/>
    </font>
    <font>
      <b/>
      <u val="single"/>
      <sz val="14"/>
      <color indexed="62"/>
      <name val="Arial Black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53"/>
      <name val="Calibri"/>
      <family val="0"/>
    </font>
    <font>
      <b/>
      <sz val="10.5"/>
      <color indexed="9"/>
      <name val="Calibri"/>
      <family val="0"/>
    </font>
    <font>
      <b/>
      <sz val="10"/>
      <color indexed="60"/>
      <name val="Calibri"/>
      <family val="0"/>
    </font>
    <font>
      <b/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3" tint="-0.24997000396251678"/>
      <name val="Arial Black"/>
      <family val="2"/>
    </font>
    <font>
      <sz val="8"/>
      <color theme="0"/>
      <name val="Calibri"/>
      <family val="2"/>
    </font>
    <font>
      <b/>
      <sz val="8"/>
      <color rgb="FF0000FF"/>
      <name val="Calibri"/>
      <family val="2"/>
    </font>
    <font>
      <b/>
      <sz val="13"/>
      <color rgb="FF0000FF"/>
      <name val="Calibri"/>
      <family val="2"/>
    </font>
    <font>
      <sz val="7"/>
      <color rgb="FF222222"/>
      <name val="Consolas"/>
      <family val="3"/>
    </font>
    <font>
      <sz val="9"/>
      <color rgb="FF222222"/>
      <name val="Consolas"/>
      <family val="3"/>
    </font>
    <font>
      <b/>
      <sz val="8"/>
      <color theme="9" tint="-0.24997000396251678"/>
      <name val="Calibri"/>
      <family val="2"/>
    </font>
    <font>
      <b/>
      <sz val="8"/>
      <color theme="6" tint="-0.4999699890613556"/>
      <name val="Calibri"/>
      <family val="2"/>
    </font>
    <font>
      <b/>
      <sz val="8"/>
      <color theme="3"/>
      <name val="Calibri"/>
      <family val="2"/>
    </font>
    <font>
      <sz val="8"/>
      <color rgb="FFFF0000"/>
      <name val="Calibri"/>
      <family val="2"/>
    </font>
    <font>
      <b/>
      <sz val="5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onsolas"/>
      <family val="3"/>
    </font>
    <font>
      <b/>
      <sz val="10"/>
      <color theme="3" tint="-0.24997000396251678"/>
      <name val="Arial Black"/>
      <family val="2"/>
    </font>
    <font>
      <b/>
      <i/>
      <sz val="11"/>
      <color theme="1"/>
      <name val="Calibri"/>
      <family val="2"/>
    </font>
    <font>
      <b/>
      <u val="single"/>
      <sz val="16"/>
      <color theme="4" tint="-0.24997000396251678"/>
      <name val="Arial Black"/>
      <family val="2"/>
    </font>
    <font>
      <b/>
      <sz val="8"/>
      <color rgb="FFFF0000"/>
      <name val="Calibri"/>
      <family val="2"/>
    </font>
    <font>
      <b/>
      <sz val="9"/>
      <color theme="3" tint="-0.24997000396251678"/>
      <name val="Calibri"/>
      <family val="2"/>
    </font>
    <font>
      <b/>
      <sz val="9"/>
      <color rgb="FFFF0000"/>
      <name val="Calibri"/>
      <family val="2"/>
    </font>
    <font>
      <b/>
      <sz val="8"/>
      <color theme="3" tint="-0.24997000396251678"/>
      <name val="Calibri"/>
      <family val="2"/>
    </font>
    <font>
      <b/>
      <sz val="10"/>
      <color rgb="FF0000FF"/>
      <name val="Calibri"/>
      <family val="2"/>
    </font>
    <font>
      <b/>
      <sz val="9"/>
      <color theme="3" tint="-0.24997000396251678"/>
      <name val="Arial Black"/>
      <family val="2"/>
    </font>
    <font>
      <b/>
      <sz val="7"/>
      <color theme="1"/>
      <name val="Calibri"/>
      <family val="2"/>
    </font>
    <font>
      <b/>
      <u val="single"/>
      <sz val="14"/>
      <color theme="4" tint="-0.24997000396251678"/>
      <name val="Arial Black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443">
    <xf numFmtId="0" fontId="0" fillId="0" borderId="0" xfId="0" applyFont="1" applyAlignment="1">
      <alignment/>
    </xf>
    <xf numFmtId="0" fontId="83" fillId="19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82" fillId="33" borderId="0" xfId="0" applyFont="1" applyFill="1" applyBorder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82" fillId="13" borderId="10" xfId="0" applyFont="1" applyFill="1" applyBorder="1" applyAlignment="1">
      <alignment horizontal="center" vertical="center" textRotation="90"/>
    </xf>
    <xf numFmtId="0" fontId="82" fillId="1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84" fillId="33" borderId="0" xfId="0" applyFont="1" applyFill="1" applyAlignment="1">
      <alignment horizontal="left"/>
    </xf>
    <xf numFmtId="0" fontId="84" fillId="33" borderId="0" xfId="0" applyFont="1" applyFill="1" applyBorder="1" applyAlignment="1">
      <alignment horizontal="left"/>
    </xf>
    <xf numFmtId="0" fontId="83" fillId="33" borderId="0" xfId="0" applyFont="1" applyFill="1" applyAlignment="1">
      <alignment horizontal="left" vertical="center"/>
    </xf>
    <xf numFmtId="0" fontId="83" fillId="33" borderId="0" xfId="0" applyFont="1" applyFill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3" fillId="1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9" fontId="0" fillId="34" borderId="0" xfId="54" applyFont="1" applyFill="1" applyAlignment="1">
      <alignment/>
    </xf>
    <xf numFmtId="172" fontId="0" fillId="34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85" fillId="13" borderId="10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horizontal="center"/>
    </xf>
    <xf numFmtId="0" fontId="85" fillId="33" borderId="0" xfId="0" applyFont="1" applyFill="1" applyAlignment="1">
      <alignment horizontal="left" vertical="center"/>
    </xf>
    <xf numFmtId="0" fontId="85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vertical="center"/>
    </xf>
    <xf numFmtId="0" fontId="88" fillId="33" borderId="0" xfId="0" applyFont="1" applyFill="1" applyAlignment="1">
      <alignment/>
    </xf>
    <xf numFmtId="0" fontId="85" fillId="35" borderId="1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center" vertical="center"/>
    </xf>
    <xf numFmtId="0" fontId="85" fillId="13" borderId="1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/>
    </xf>
    <xf numFmtId="0" fontId="89" fillId="33" borderId="0" xfId="0" applyFont="1" applyFill="1" applyAlignment="1">
      <alignment/>
    </xf>
    <xf numFmtId="0" fontId="88" fillId="33" borderId="0" xfId="0" applyFont="1" applyFill="1" applyAlignment="1" quotePrefix="1">
      <alignment horizontal="center"/>
    </xf>
    <xf numFmtId="0" fontId="86" fillId="34" borderId="10" xfId="0" applyFont="1" applyFill="1" applyBorder="1" applyAlignment="1">
      <alignment horizontal="left"/>
    </xf>
    <xf numFmtId="0" fontId="82" fillId="1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9" fontId="0" fillId="33" borderId="0" xfId="54" applyFont="1" applyFill="1" applyAlignment="1">
      <alignment/>
    </xf>
    <xf numFmtId="0" fontId="90" fillId="33" borderId="0" xfId="0" applyFont="1" applyFill="1" applyAlignment="1">
      <alignment/>
    </xf>
    <xf numFmtId="9" fontId="0" fillId="33" borderId="0" xfId="54" applyFont="1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9" fontId="0" fillId="34" borderId="10" xfId="54" applyNumberFormat="1" applyFont="1" applyFill="1" applyBorder="1" applyAlignment="1">
      <alignment horizontal="center" vertical="center" shrinkToFit="1"/>
    </xf>
    <xf numFmtId="177" fontId="0" fillId="34" borderId="10" xfId="54" applyNumberFormat="1" applyFont="1" applyFill="1" applyBorder="1" applyAlignment="1">
      <alignment horizontal="center" vertical="center" shrinkToFit="1"/>
    </xf>
    <xf numFmtId="172" fontId="0" fillId="34" borderId="11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 horizontal="center" vertical="center" shrinkToFit="1"/>
    </xf>
    <xf numFmtId="9" fontId="0" fillId="34" borderId="0" xfId="54" applyFont="1" applyFill="1" applyAlignment="1">
      <alignment/>
    </xf>
    <xf numFmtId="1" fontId="0" fillId="34" borderId="0" xfId="48" applyNumberFormat="1" applyFont="1" applyFill="1" applyAlignment="1">
      <alignment/>
    </xf>
    <xf numFmtId="1" fontId="0" fillId="34" borderId="0" xfId="48" applyNumberFormat="1" applyFont="1" applyFill="1" applyAlignment="1">
      <alignment/>
    </xf>
    <xf numFmtId="1" fontId="0" fillId="33" borderId="0" xfId="48" applyNumberFormat="1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 quotePrefix="1">
      <alignment/>
    </xf>
    <xf numFmtId="0" fontId="30" fillId="33" borderId="0" xfId="0" applyFont="1" applyFill="1" applyAlignment="1">
      <alignment horizontal="left"/>
    </xf>
    <xf numFmtId="0" fontId="89" fillId="33" borderId="0" xfId="0" applyFont="1" applyFill="1" applyAlignment="1">
      <alignment horizontal="center"/>
    </xf>
    <xf numFmtId="0" fontId="85" fillId="19" borderId="10" xfId="0" applyFont="1" applyFill="1" applyBorder="1" applyAlignment="1">
      <alignment horizontal="center" vertical="center" textRotation="90" wrapText="1"/>
    </xf>
    <xf numFmtId="0" fontId="8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2" fontId="86" fillId="34" borderId="11" xfId="0" applyNumberFormat="1" applyFont="1" applyFill="1" applyBorder="1" applyAlignment="1">
      <alignment horizontal="center" vertical="center" shrinkToFit="1"/>
    </xf>
    <xf numFmtId="0" fontId="86" fillId="33" borderId="10" xfId="0" applyFont="1" applyFill="1" applyBorder="1" applyAlignment="1">
      <alignment horizontal="center" vertical="center" shrinkToFit="1"/>
    </xf>
    <xf numFmtId="0" fontId="86" fillId="33" borderId="10" xfId="0" applyFont="1" applyFill="1" applyBorder="1" applyAlignment="1">
      <alignment horizontal="left" vertical="center" shrinkToFit="1"/>
    </xf>
    <xf numFmtId="0" fontId="86" fillId="33" borderId="10" xfId="0" applyFont="1" applyFill="1" applyBorder="1" applyAlignment="1" applyProtection="1">
      <alignment horizontal="center" vertical="center" shrinkToFit="1"/>
      <protection/>
    </xf>
    <xf numFmtId="0" fontId="86" fillId="33" borderId="10" xfId="0" applyFont="1" applyFill="1" applyBorder="1" applyAlignment="1" applyProtection="1">
      <alignment horizontal="left" vertical="center" shrinkToFit="1"/>
      <protection/>
    </xf>
    <xf numFmtId="10" fontId="31" fillId="34" borderId="10" xfId="54" applyNumberFormat="1" applyFont="1" applyFill="1" applyBorder="1" applyAlignment="1">
      <alignment horizontal="center" vertical="center" shrinkToFit="1"/>
    </xf>
    <xf numFmtId="0" fontId="86" fillId="33" borderId="0" xfId="0" applyFont="1" applyFill="1" applyBorder="1" applyAlignment="1">
      <alignment/>
    </xf>
    <xf numFmtId="10" fontId="31" fillId="33" borderId="0" xfId="54" applyNumberFormat="1" applyFont="1" applyFill="1" applyBorder="1" applyAlignment="1">
      <alignment horizontal="center" vertical="center" shrinkToFit="1"/>
    </xf>
    <xf numFmtId="0" fontId="83" fillId="13" borderId="10" xfId="0" applyFont="1" applyFill="1" applyBorder="1" applyAlignment="1">
      <alignment horizontal="center"/>
    </xf>
    <xf numFmtId="0" fontId="65" fillId="33" borderId="0" xfId="0" applyFont="1" applyFill="1" applyAlignment="1">
      <alignment horizontal="center" vertical="center"/>
    </xf>
    <xf numFmtId="0" fontId="91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92" fillId="0" borderId="0" xfId="0" applyFont="1" applyAlignment="1">
      <alignment/>
    </xf>
    <xf numFmtId="0" fontId="85" fillId="19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 shrinkToFit="1"/>
    </xf>
    <xf numFmtId="0" fontId="86" fillId="33" borderId="0" xfId="0" applyFont="1" applyFill="1" applyBorder="1" applyAlignment="1">
      <alignment/>
    </xf>
    <xf numFmtId="0" fontId="86" fillId="33" borderId="12" xfId="0" applyFont="1" applyFill="1" applyBorder="1" applyAlignment="1">
      <alignment horizontal="left" vertical="center" shrinkToFit="1"/>
    </xf>
    <xf numFmtId="10" fontId="31" fillId="34" borderId="12" xfId="54" applyNumberFormat="1" applyFont="1" applyFill="1" applyBorder="1" applyAlignment="1">
      <alignment horizontal="center" vertical="center" shrinkToFit="1"/>
    </xf>
    <xf numFmtId="10" fontId="31" fillId="34" borderId="13" xfId="54" applyNumberFormat="1" applyFont="1" applyFill="1" applyBorder="1" applyAlignment="1">
      <alignment horizontal="center" vertical="center" shrinkToFit="1"/>
    </xf>
    <xf numFmtId="10" fontId="31" fillId="34" borderId="14" xfId="54" applyNumberFormat="1" applyFont="1" applyFill="1" applyBorder="1" applyAlignment="1">
      <alignment horizontal="center" vertical="center" shrinkToFit="1"/>
    </xf>
    <xf numFmtId="0" fontId="86" fillId="33" borderId="12" xfId="0" applyFont="1" applyFill="1" applyBorder="1" applyAlignment="1">
      <alignment horizontal="center" vertical="center" shrinkToFit="1"/>
    </xf>
    <xf numFmtId="10" fontId="31" fillId="34" borderId="15" xfId="54" applyNumberFormat="1" applyFont="1" applyFill="1" applyBorder="1" applyAlignment="1">
      <alignment horizontal="center" vertical="center" shrinkToFit="1"/>
    </xf>
    <xf numFmtId="10" fontId="31" fillId="34" borderId="16" xfId="54" applyNumberFormat="1" applyFont="1" applyFill="1" applyBorder="1" applyAlignment="1">
      <alignment horizontal="center" vertical="center" shrinkToFit="1"/>
    </xf>
    <xf numFmtId="10" fontId="31" fillId="34" borderId="17" xfId="54" applyNumberFormat="1" applyFont="1" applyFill="1" applyBorder="1" applyAlignment="1">
      <alignment horizontal="center" vertical="center" shrinkToFit="1"/>
    </xf>
    <xf numFmtId="172" fontId="86" fillId="33" borderId="0" xfId="0" applyNumberFormat="1" applyFont="1" applyFill="1" applyBorder="1" applyAlignment="1">
      <alignment horizontal="center" vertical="center" shrinkToFit="1"/>
    </xf>
    <xf numFmtId="0" fontId="85" fillId="34" borderId="18" xfId="0" applyFont="1" applyFill="1" applyBorder="1" applyAlignment="1">
      <alignment horizontal="left" vertical="center" shrinkToFit="1"/>
    </xf>
    <xf numFmtId="0" fontId="85" fillId="34" borderId="19" xfId="0" applyFont="1" applyFill="1" applyBorder="1" applyAlignment="1">
      <alignment horizontal="left" vertical="center" shrinkToFit="1"/>
    </xf>
    <xf numFmtId="0" fontId="85" fillId="34" borderId="20" xfId="0" applyFont="1" applyFill="1" applyBorder="1" applyAlignment="1">
      <alignment horizontal="left" vertical="center" shrinkToFit="1"/>
    </xf>
    <xf numFmtId="0" fontId="85" fillId="19" borderId="10" xfId="0" applyFont="1" applyFill="1" applyBorder="1" applyAlignment="1">
      <alignment horizontal="center" wrapText="1"/>
    </xf>
    <xf numFmtId="0" fontId="86" fillId="35" borderId="10" xfId="0" applyNumberFormat="1" applyFont="1" applyFill="1" applyBorder="1" applyAlignment="1">
      <alignment horizontal="center"/>
    </xf>
    <xf numFmtId="0" fontId="85" fillId="13" borderId="10" xfId="0" applyNumberFormat="1" applyFont="1" applyFill="1" applyBorder="1" applyAlignment="1">
      <alignment horizontal="center"/>
    </xf>
    <xf numFmtId="0" fontId="85" fillId="33" borderId="0" xfId="0" applyNumberFormat="1" applyFont="1" applyFill="1" applyBorder="1" applyAlignment="1">
      <alignment horizontal="right" vertical="center"/>
    </xf>
    <xf numFmtId="0" fontId="31" fillId="19" borderId="21" xfId="0" applyFont="1" applyFill="1" applyBorder="1" applyAlignment="1">
      <alignment horizontal="center" vertical="center"/>
    </xf>
    <xf numFmtId="0" fontId="86" fillId="34" borderId="21" xfId="0" applyFont="1" applyFill="1" applyBorder="1" applyAlignment="1">
      <alignment horizontal="center" vertical="center"/>
    </xf>
    <xf numFmtId="172" fontId="86" fillId="34" borderId="21" xfId="0" applyNumberFormat="1" applyFont="1" applyFill="1" applyBorder="1" applyAlignment="1">
      <alignment horizontal="center" vertical="center"/>
    </xf>
    <xf numFmtId="0" fontId="86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 vertical="center"/>
    </xf>
    <xf numFmtId="172" fontId="86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horizontal="center" vertical="center"/>
    </xf>
    <xf numFmtId="0" fontId="86" fillId="33" borderId="10" xfId="0" applyNumberFormat="1" applyFont="1" applyFill="1" applyBorder="1" applyAlignment="1">
      <alignment horizontal="center" vertical="center" shrinkToFit="1"/>
    </xf>
    <xf numFmtId="0" fontId="93" fillId="33" borderId="10" xfId="0" applyNumberFormat="1" applyFont="1" applyFill="1" applyBorder="1" applyAlignment="1">
      <alignment horizontal="center" vertical="center" shrinkToFit="1"/>
    </xf>
    <xf numFmtId="0" fontId="94" fillId="33" borderId="10" xfId="0" applyNumberFormat="1" applyFont="1" applyFill="1" applyBorder="1" applyAlignment="1">
      <alignment horizontal="center" vertical="center" shrinkToFit="1"/>
    </xf>
    <xf numFmtId="0" fontId="86" fillId="33" borderId="10" xfId="0" applyNumberFormat="1" applyFont="1" applyFill="1" applyBorder="1" applyAlignment="1" applyProtection="1">
      <alignment horizontal="center" vertical="center" shrinkToFit="1"/>
      <protection/>
    </xf>
    <xf numFmtId="0" fontId="93" fillId="33" borderId="10" xfId="0" applyNumberFormat="1" applyFont="1" applyFill="1" applyBorder="1" applyAlignment="1" applyProtection="1">
      <alignment horizontal="center" vertical="center" shrinkToFit="1"/>
      <protection/>
    </xf>
    <xf numFmtId="0" fontId="94" fillId="33" borderId="10" xfId="0" applyNumberFormat="1" applyFont="1" applyFill="1" applyBorder="1" applyAlignment="1" applyProtection="1">
      <alignment horizontal="center" vertical="center" shrinkToFit="1"/>
      <protection/>
    </xf>
    <xf numFmtId="0" fontId="86" fillId="33" borderId="12" xfId="0" applyNumberFormat="1" applyFont="1" applyFill="1" applyBorder="1" applyAlignment="1">
      <alignment horizontal="center" vertical="center" shrinkToFit="1"/>
    </xf>
    <xf numFmtId="0" fontId="93" fillId="33" borderId="12" xfId="0" applyNumberFormat="1" applyFont="1" applyFill="1" applyBorder="1" applyAlignment="1">
      <alignment horizontal="center" vertical="center" shrinkToFit="1"/>
    </xf>
    <xf numFmtId="0" fontId="94" fillId="33" borderId="12" xfId="0" applyNumberFormat="1" applyFont="1" applyFill="1" applyBorder="1" applyAlignment="1">
      <alignment horizontal="center" vertical="center" shrinkToFit="1"/>
    </xf>
    <xf numFmtId="0" fontId="85" fillId="34" borderId="23" xfId="0" applyNumberFormat="1" applyFont="1" applyFill="1" applyBorder="1" applyAlignment="1">
      <alignment horizontal="center" vertical="center" shrinkToFit="1"/>
    </xf>
    <xf numFmtId="0" fontId="95" fillId="34" borderId="23" xfId="0" applyNumberFormat="1" applyFont="1" applyFill="1" applyBorder="1" applyAlignment="1">
      <alignment horizontal="center" vertical="center" shrinkToFit="1"/>
    </xf>
    <xf numFmtId="0" fontId="96" fillId="34" borderId="23" xfId="0" applyNumberFormat="1" applyFont="1" applyFill="1" applyBorder="1" applyAlignment="1">
      <alignment horizontal="center" vertical="center" shrinkToFit="1"/>
    </xf>
    <xf numFmtId="0" fontId="38" fillId="34" borderId="23" xfId="0" applyNumberFormat="1" applyFont="1" applyFill="1" applyBorder="1" applyAlignment="1">
      <alignment horizontal="center" vertical="center" shrinkToFit="1"/>
    </xf>
    <xf numFmtId="0" fontId="85" fillId="34" borderId="10" xfId="0" applyNumberFormat="1" applyFont="1" applyFill="1" applyBorder="1" applyAlignment="1">
      <alignment horizontal="center" vertical="center" shrinkToFit="1"/>
    </xf>
    <xf numFmtId="0" fontId="95" fillId="34" borderId="10" xfId="0" applyNumberFormat="1" applyFont="1" applyFill="1" applyBorder="1" applyAlignment="1">
      <alignment horizontal="center" vertical="center" shrinkToFit="1"/>
    </xf>
    <xf numFmtId="0" fontId="96" fillId="34" borderId="10" xfId="0" applyNumberFormat="1" applyFont="1" applyFill="1" applyBorder="1" applyAlignment="1">
      <alignment horizontal="center" vertical="center" shrinkToFit="1"/>
    </xf>
    <xf numFmtId="0" fontId="38" fillId="34" borderId="10" xfId="0" applyNumberFormat="1" applyFont="1" applyFill="1" applyBorder="1" applyAlignment="1">
      <alignment horizontal="center" vertical="center" shrinkToFit="1"/>
    </xf>
    <xf numFmtId="0" fontId="85" fillId="34" borderId="13" xfId="0" applyNumberFormat="1" applyFont="1" applyFill="1" applyBorder="1" applyAlignment="1">
      <alignment horizontal="center" vertical="center" shrinkToFit="1"/>
    </xf>
    <xf numFmtId="0" fontId="38" fillId="34" borderId="13" xfId="0" applyNumberFormat="1" applyFont="1" applyFill="1" applyBorder="1" applyAlignment="1">
      <alignment horizontal="center" vertical="center" shrinkToFit="1"/>
    </xf>
    <xf numFmtId="0" fontId="97" fillId="35" borderId="21" xfId="0" applyFont="1" applyFill="1" applyBorder="1" applyAlignment="1">
      <alignment horizontal="center" vertical="center"/>
    </xf>
    <xf numFmtId="0" fontId="97" fillId="34" borderId="21" xfId="0" applyFont="1" applyFill="1" applyBorder="1" applyAlignment="1">
      <alignment horizontal="center" vertical="center"/>
    </xf>
    <xf numFmtId="0" fontId="86" fillId="34" borderId="21" xfId="0" applyNumberFormat="1" applyFont="1" applyFill="1" applyBorder="1" applyAlignment="1">
      <alignment horizontal="center" vertical="center"/>
    </xf>
    <xf numFmtId="0" fontId="85" fillId="34" borderId="2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8" fillId="36" borderId="12" xfId="0" applyFont="1" applyFill="1" applyBorder="1" applyAlignment="1">
      <alignment horizontal="center" vertical="center" textRotation="90"/>
    </xf>
    <xf numFmtId="0" fontId="98" fillId="36" borderId="12" xfId="0" applyFont="1" applyFill="1" applyBorder="1" applyAlignment="1">
      <alignment horizontal="center" vertical="center"/>
    </xf>
    <xf numFmtId="1" fontId="38" fillId="10" borderId="23" xfId="0" applyNumberFormat="1" applyFont="1" applyFill="1" applyBorder="1" applyAlignment="1">
      <alignment horizontal="center" vertical="center" shrinkToFit="1"/>
    </xf>
    <xf numFmtId="1" fontId="38" fillId="10" borderId="24" xfId="0" applyNumberFormat="1" applyFont="1" applyFill="1" applyBorder="1" applyAlignment="1">
      <alignment horizontal="center" vertical="center" shrinkToFit="1"/>
    </xf>
    <xf numFmtId="2" fontId="86" fillId="4" borderId="10" xfId="0" applyNumberFormat="1" applyFont="1" applyFill="1" applyBorder="1" applyAlignment="1">
      <alignment horizontal="center" vertical="center" shrinkToFit="1"/>
    </xf>
    <xf numFmtId="2" fontId="86" fillId="4" borderId="25" xfId="0" applyNumberFormat="1" applyFont="1" applyFill="1" applyBorder="1" applyAlignment="1">
      <alignment horizontal="center" vertical="center" shrinkToFit="1"/>
    </xf>
    <xf numFmtId="2" fontId="86" fillId="4" borderId="13" xfId="0" applyNumberFormat="1" applyFont="1" applyFill="1" applyBorder="1" applyAlignment="1">
      <alignment horizontal="center" vertical="center" shrinkToFit="1"/>
    </xf>
    <xf numFmtId="2" fontId="86" fillId="4" borderId="14" xfId="0" applyNumberFormat="1" applyFont="1" applyFill="1" applyBorder="1" applyAlignment="1">
      <alignment horizontal="center" vertical="center" shrinkToFit="1"/>
    </xf>
    <xf numFmtId="2" fontId="86" fillId="6" borderId="10" xfId="0" applyNumberFormat="1" applyFont="1" applyFill="1" applyBorder="1" applyAlignment="1">
      <alignment horizontal="center" vertical="center" shrinkToFit="1"/>
    </xf>
    <xf numFmtId="2" fontId="86" fillId="6" borderId="25" xfId="0" applyNumberFormat="1" applyFont="1" applyFill="1" applyBorder="1" applyAlignment="1">
      <alignment horizontal="center" vertical="center" shrinkToFit="1"/>
    </xf>
    <xf numFmtId="2" fontId="86" fillId="6" borderId="13" xfId="0" applyNumberFormat="1" applyFont="1" applyFill="1" applyBorder="1" applyAlignment="1">
      <alignment horizontal="center" vertical="center" shrinkToFit="1"/>
    </xf>
    <xf numFmtId="2" fontId="86" fillId="6" borderId="14" xfId="0" applyNumberFormat="1" applyFont="1" applyFill="1" applyBorder="1" applyAlignment="1">
      <alignment horizontal="center" vertical="center" shrinkToFit="1"/>
    </xf>
    <xf numFmtId="2" fontId="86" fillId="37" borderId="10" xfId="0" applyNumberFormat="1" applyFont="1" applyFill="1" applyBorder="1" applyAlignment="1">
      <alignment horizontal="center" vertical="center" shrinkToFit="1"/>
    </xf>
    <xf numFmtId="2" fontId="86" fillId="37" borderId="25" xfId="0" applyNumberFormat="1" applyFont="1" applyFill="1" applyBorder="1" applyAlignment="1">
      <alignment horizontal="center" vertical="center" shrinkToFit="1"/>
    </xf>
    <xf numFmtId="2" fontId="86" fillId="37" borderId="13" xfId="0" applyNumberFormat="1" applyFont="1" applyFill="1" applyBorder="1" applyAlignment="1">
      <alignment horizontal="center" vertical="center" shrinkToFit="1"/>
    </xf>
    <xf numFmtId="2" fontId="86" fillId="37" borderId="14" xfId="0" applyNumberFormat="1" applyFont="1" applyFill="1" applyBorder="1" applyAlignment="1">
      <alignment horizontal="center" vertical="center" shrinkToFit="1"/>
    </xf>
    <xf numFmtId="1" fontId="38" fillId="10" borderId="26" xfId="0" applyNumberFormat="1" applyFont="1" applyFill="1" applyBorder="1" applyAlignment="1">
      <alignment horizontal="center" vertical="center" shrinkToFit="1"/>
    </xf>
    <xf numFmtId="2" fontId="86" fillId="37" borderId="27" xfId="0" applyNumberFormat="1" applyFont="1" applyFill="1" applyBorder="1" applyAlignment="1">
      <alignment horizontal="center" vertical="center" shrinkToFit="1"/>
    </xf>
    <xf numFmtId="2" fontId="86" fillId="37" borderId="28" xfId="0" applyNumberFormat="1" applyFont="1" applyFill="1" applyBorder="1" applyAlignment="1">
      <alignment horizontal="center" vertical="center" shrinkToFit="1"/>
    </xf>
    <xf numFmtId="0" fontId="98" fillId="36" borderId="12" xfId="0" applyFont="1" applyFill="1" applyBorder="1" applyAlignment="1">
      <alignment horizontal="center" vertical="center" shrinkToFit="1"/>
    </xf>
    <xf numFmtId="0" fontId="31" fillId="10" borderId="24" xfId="0" applyFont="1" applyFill="1" applyBorder="1" applyAlignment="1">
      <alignment horizontal="center" vertical="center" shrinkToFit="1"/>
    </xf>
    <xf numFmtId="0" fontId="86" fillId="4" borderId="25" xfId="0" applyFont="1" applyFill="1" applyBorder="1" applyAlignment="1">
      <alignment horizontal="center" vertical="center" shrinkToFit="1"/>
    </xf>
    <xf numFmtId="0" fontId="86" fillId="4" borderId="14" xfId="0" applyFont="1" applyFill="1" applyBorder="1" applyAlignment="1">
      <alignment horizontal="center" vertical="center" shrinkToFit="1"/>
    </xf>
    <xf numFmtId="0" fontId="86" fillId="37" borderId="25" xfId="0" applyFont="1" applyFill="1" applyBorder="1" applyAlignment="1">
      <alignment horizontal="center" vertical="center" shrinkToFit="1"/>
    </xf>
    <xf numFmtId="0" fontId="86" fillId="37" borderId="14" xfId="0" applyFont="1" applyFill="1" applyBorder="1" applyAlignment="1">
      <alignment horizontal="center" vertical="center" shrinkToFit="1"/>
    </xf>
    <xf numFmtId="0" fontId="85" fillId="38" borderId="24" xfId="0" applyFont="1" applyFill="1" applyBorder="1" applyAlignment="1">
      <alignment horizontal="center" vertical="center" shrinkToFit="1"/>
    </xf>
    <xf numFmtId="1" fontId="86" fillId="38" borderId="23" xfId="0" applyNumberFormat="1" applyFont="1" applyFill="1" applyBorder="1" applyAlignment="1">
      <alignment horizontal="center" vertical="center" shrinkToFit="1"/>
    </xf>
    <xf numFmtId="1" fontId="86" fillId="38" borderId="24" xfId="0" applyNumberFormat="1" applyFont="1" applyFill="1" applyBorder="1" applyAlignment="1">
      <alignment horizontal="center" vertical="center" shrinkToFit="1"/>
    </xf>
    <xf numFmtId="2" fontId="86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center" vertical="center"/>
    </xf>
    <xf numFmtId="1" fontId="86" fillId="0" borderId="0" xfId="0" applyNumberFormat="1" applyFont="1" applyAlignment="1">
      <alignment horizontal="center" vertical="center"/>
    </xf>
    <xf numFmtId="0" fontId="85" fillId="12" borderId="24" xfId="0" applyFont="1" applyFill="1" applyBorder="1" applyAlignment="1">
      <alignment horizontal="center" vertical="center" shrinkToFit="1"/>
    </xf>
    <xf numFmtId="0" fontId="86" fillId="6" borderId="25" xfId="0" applyFont="1" applyFill="1" applyBorder="1" applyAlignment="1">
      <alignment horizontal="center" vertical="center" shrinkToFit="1"/>
    </xf>
    <xf numFmtId="0" fontId="86" fillId="6" borderId="14" xfId="0" applyFont="1" applyFill="1" applyBorder="1" applyAlignment="1">
      <alignment horizontal="center" vertical="center" shrinkToFit="1"/>
    </xf>
    <xf numFmtId="0" fontId="86" fillId="12" borderId="18" xfId="0" applyFont="1" applyFill="1" applyBorder="1" applyAlignment="1">
      <alignment horizontal="center" vertical="center"/>
    </xf>
    <xf numFmtId="1" fontId="86" fillId="12" borderId="23" xfId="0" applyNumberFormat="1" applyFont="1" applyFill="1" applyBorder="1" applyAlignment="1">
      <alignment horizontal="center" vertical="center" shrinkToFit="1"/>
    </xf>
    <xf numFmtId="1" fontId="86" fillId="12" borderId="24" xfId="0" applyNumberFormat="1" applyFont="1" applyFill="1" applyBorder="1" applyAlignment="1">
      <alignment horizontal="center" vertical="center" shrinkToFit="1"/>
    </xf>
    <xf numFmtId="0" fontId="86" fillId="12" borderId="20" xfId="0" applyFont="1" applyFill="1" applyBorder="1" applyAlignment="1">
      <alignment horizontal="center" vertical="center"/>
    </xf>
    <xf numFmtId="0" fontId="85" fillId="12" borderId="14" xfId="0" applyFont="1" applyFill="1" applyBorder="1" applyAlignment="1">
      <alignment horizontal="center" vertical="center" shrinkToFit="1"/>
    </xf>
    <xf numFmtId="1" fontId="86" fillId="12" borderId="13" xfId="0" applyNumberFormat="1" applyFont="1" applyFill="1" applyBorder="1" applyAlignment="1">
      <alignment horizontal="center" vertical="center" shrinkToFit="1"/>
    </xf>
    <xf numFmtId="1" fontId="86" fillId="12" borderId="14" xfId="0" applyNumberFormat="1" applyFont="1" applyFill="1" applyBorder="1" applyAlignment="1">
      <alignment horizontal="center" vertical="center" shrinkToFit="1"/>
    </xf>
    <xf numFmtId="0" fontId="86" fillId="6" borderId="19" xfId="0" applyFont="1" applyFill="1" applyBorder="1" applyAlignment="1">
      <alignment horizontal="center" vertical="center"/>
    </xf>
    <xf numFmtId="0" fontId="86" fillId="6" borderId="20" xfId="0" applyFont="1" applyFill="1" applyBorder="1" applyAlignment="1">
      <alignment horizontal="center" vertical="center"/>
    </xf>
    <xf numFmtId="0" fontId="86" fillId="38" borderId="18" xfId="0" applyFont="1" applyFill="1" applyBorder="1" applyAlignment="1">
      <alignment horizontal="center" vertical="center"/>
    </xf>
    <xf numFmtId="0" fontId="86" fillId="38" borderId="20" xfId="0" applyFont="1" applyFill="1" applyBorder="1" applyAlignment="1">
      <alignment horizontal="center" vertical="center"/>
    </xf>
    <xf numFmtId="0" fontId="85" fillId="38" borderId="14" xfId="0" applyFont="1" applyFill="1" applyBorder="1" applyAlignment="1">
      <alignment horizontal="center" vertical="center" shrinkToFit="1"/>
    </xf>
    <xf numFmtId="1" fontId="86" fillId="38" borderId="13" xfId="0" applyNumberFormat="1" applyFont="1" applyFill="1" applyBorder="1" applyAlignment="1">
      <alignment horizontal="center" vertical="center" shrinkToFit="1"/>
    </xf>
    <xf numFmtId="1" fontId="86" fillId="38" borderId="14" xfId="0" applyNumberFormat="1" applyFont="1" applyFill="1" applyBorder="1" applyAlignment="1">
      <alignment horizontal="center" vertical="center" shrinkToFit="1"/>
    </xf>
    <xf numFmtId="0" fontId="86" fillId="37" borderId="19" xfId="0" applyFont="1" applyFill="1" applyBorder="1" applyAlignment="1">
      <alignment horizontal="center" vertical="center"/>
    </xf>
    <xf numFmtId="0" fontId="86" fillId="37" borderId="20" xfId="0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 shrinkToFit="1"/>
    </xf>
    <xf numFmtId="1" fontId="38" fillId="10" borderId="28" xfId="0" applyNumberFormat="1" applyFont="1" applyFill="1" applyBorder="1" applyAlignment="1">
      <alignment horizontal="center" vertical="center" shrinkToFit="1"/>
    </xf>
    <xf numFmtId="1" fontId="38" fillId="10" borderId="13" xfId="0" applyNumberFormat="1" applyFont="1" applyFill="1" applyBorder="1" applyAlignment="1">
      <alignment horizontal="center" vertical="center" shrinkToFit="1"/>
    </xf>
    <xf numFmtId="1" fontId="38" fillId="10" borderId="14" xfId="0" applyNumberFormat="1" applyFont="1" applyFill="1" applyBorder="1" applyAlignment="1">
      <alignment horizontal="center" vertical="center" shrinkToFit="1"/>
    </xf>
    <xf numFmtId="0" fontId="86" fillId="4" borderId="19" xfId="0" applyFont="1" applyFill="1" applyBorder="1" applyAlignment="1">
      <alignment horizontal="center" vertical="center"/>
    </xf>
    <xf numFmtId="0" fontId="86" fillId="4" borderId="20" xfId="0" applyFont="1" applyFill="1" applyBorder="1" applyAlignment="1">
      <alignment horizontal="center" vertical="center"/>
    </xf>
    <xf numFmtId="1" fontId="86" fillId="12" borderId="18" xfId="0" applyNumberFormat="1" applyFont="1" applyFill="1" applyBorder="1" applyAlignment="1">
      <alignment horizontal="center" vertical="center" shrinkToFit="1"/>
    </xf>
    <xf numFmtId="1" fontId="86" fillId="12" borderId="20" xfId="0" applyNumberFormat="1" applyFont="1" applyFill="1" applyBorder="1" applyAlignment="1">
      <alignment horizontal="center" vertical="center" shrinkToFit="1"/>
    </xf>
    <xf numFmtId="2" fontId="86" fillId="6" borderId="19" xfId="0" applyNumberFormat="1" applyFont="1" applyFill="1" applyBorder="1" applyAlignment="1">
      <alignment horizontal="center" vertical="center" shrinkToFit="1"/>
    </xf>
    <xf numFmtId="2" fontId="86" fillId="6" borderId="20" xfId="0" applyNumberFormat="1" applyFont="1" applyFill="1" applyBorder="1" applyAlignment="1">
      <alignment horizontal="center" vertical="center" shrinkToFit="1"/>
    </xf>
    <xf numFmtId="1" fontId="86" fillId="38" borderId="18" xfId="0" applyNumberFormat="1" applyFont="1" applyFill="1" applyBorder="1" applyAlignment="1">
      <alignment horizontal="center" vertical="center" shrinkToFit="1"/>
    </xf>
    <xf numFmtId="1" fontId="86" fillId="38" borderId="20" xfId="0" applyNumberFormat="1" applyFont="1" applyFill="1" applyBorder="1" applyAlignment="1">
      <alignment horizontal="center" vertical="center" shrinkToFit="1"/>
    </xf>
    <xf numFmtId="0" fontId="86" fillId="0" borderId="0" xfId="0" applyFont="1" applyAlignment="1">
      <alignment horizontal="center" vertical="center" wrapText="1"/>
    </xf>
    <xf numFmtId="2" fontId="86" fillId="4" borderId="19" xfId="0" applyNumberFormat="1" applyFont="1" applyFill="1" applyBorder="1" applyAlignment="1">
      <alignment horizontal="center" vertical="center" shrinkToFit="1"/>
    </xf>
    <xf numFmtId="2" fontId="86" fillId="4" borderId="20" xfId="0" applyNumberFormat="1" applyFont="1" applyFill="1" applyBorder="1" applyAlignment="1">
      <alignment horizontal="center" vertical="center" shrinkToFit="1"/>
    </xf>
    <xf numFmtId="0" fontId="95" fillId="34" borderId="13" xfId="0" applyNumberFormat="1" applyFont="1" applyFill="1" applyBorder="1" applyAlignment="1">
      <alignment horizontal="center" vertical="center" shrinkToFit="1"/>
    </xf>
    <xf numFmtId="0" fontId="96" fillId="34" borderId="13" xfId="0" applyNumberFormat="1" applyFont="1" applyFill="1" applyBorder="1" applyAlignment="1">
      <alignment horizontal="center" vertical="center" shrinkToFit="1"/>
    </xf>
    <xf numFmtId="1" fontId="86" fillId="4" borderId="10" xfId="0" applyNumberFormat="1" applyFont="1" applyFill="1" applyBorder="1" applyAlignment="1">
      <alignment horizontal="center" vertical="center"/>
    </xf>
    <xf numFmtId="2" fontId="86" fillId="4" borderId="10" xfId="0" applyNumberFormat="1" applyFont="1" applyFill="1" applyBorder="1" applyAlignment="1">
      <alignment horizontal="center" vertical="center"/>
    </xf>
    <xf numFmtId="1" fontId="86" fillId="37" borderId="10" xfId="0" applyNumberFormat="1" applyFont="1" applyFill="1" applyBorder="1" applyAlignment="1">
      <alignment horizontal="center" vertical="center"/>
    </xf>
    <xf numFmtId="2" fontId="86" fillId="37" borderId="10" xfId="0" applyNumberFormat="1" applyFont="1" applyFill="1" applyBorder="1" applyAlignment="1">
      <alignment horizontal="center" vertical="center"/>
    </xf>
    <xf numFmtId="1" fontId="86" fillId="6" borderId="10" xfId="0" applyNumberFormat="1" applyFont="1" applyFill="1" applyBorder="1" applyAlignment="1">
      <alignment horizontal="center" vertical="center"/>
    </xf>
    <xf numFmtId="2" fontId="86" fillId="6" borderId="10" xfId="0" applyNumberFormat="1" applyFont="1" applyFill="1" applyBorder="1" applyAlignment="1">
      <alignment horizontal="center" vertical="center"/>
    </xf>
    <xf numFmtId="0" fontId="86" fillId="10" borderId="0" xfId="0" applyFont="1" applyFill="1" applyAlignment="1">
      <alignment horizontal="center" vertical="center"/>
    </xf>
    <xf numFmtId="1" fontId="86" fillId="4" borderId="12" xfId="0" applyNumberFormat="1" applyFont="1" applyFill="1" applyBorder="1" applyAlignment="1">
      <alignment horizontal="center" vertical="center"/>
    </xf>
    <xf numFmtId="2" fontId="86" fillId="4" borderId="12" xfId="0" applyNumberFormat="1" applyFont="1" applyFill="1" applyBorder="1" applyAlignment="1">
      <alignment horizontal="center" vertical="center"/>
    </xf>
    <xf numFmtId="177" fontId="86" fillId="37" borderId="25" xfId="54" applyNumberFormat="1" applyFont="1" applyFill="1" applyBorder="1" applyAlignment="1">
      <alignment horizontal="center" vertical="center"/>
    </xf>
    <xf numFmtId="1" fontId="86" fillId="37" borderId="13" xfId="0" applyNumberFormat="1" applyFont="1" applyFill="1" applyBorder="1" applyAlignment="1">
      <alignment horizontal="center" vertical="center"/>
    </xf>
    <xf numFmtId="2" fontId="86" fillId="37" borderId="13" xfId="0" applyNumberFormat="1" applyFont="1" applyFill="1" applyBorder="1" applyAlignment="1">
      <alignment horizontal="center" vertical="center"/>
    </xf>
    <xf numFmtId="177" fontId="86" fillId="37" borderId="14" xfId="54" applyNumberFormat="1" applyFont="1" applyFill="1" applyBorder="1" applyAlignment="1">
      <alignment horizontal="center" vertical="center"/>
    </xf>
    <xf numFmtId="177" fontId="86" fillId="6" borderId="25" xfId="54" applyNumberFormat="1" applyFont="1" applyFill="1" applyBorder="1" applyAlignment="1">
      <alignment horizontal="center" vertical="center"/>
    </xf>
    <xf numFmtId="1" fontId="86" fillId="6" borderId="13" xfId="0" applyNumberFormat="1" applyFont="1" applyFill="1" applyBorder="1" applyAlignment="1">
      <alignment horizontal="center" vertical="center"/>
    </xf>
    <xf numFmtId="2" fontId="86" fillId="6" borderId="13" xfId="0" applyNumberFormat="1" applyFont="1" applyFill="1" applyBorder="1" applyAlignment="1">
      <alignment horizontal="center" vertical="center"/>
    </xf>
    <xf numFmtId="177" fontId="86" fillId="6" borderId="14" xfId="54" applyNumberFormat="1" applyFont="1" applyFill="1" applyBorder="1" applyAlignment="1">
      <alignment horizontal="center" vertical="center"/>
    </xf>
    <xf numFmtId="1" fontId="86" fillId="0" borderId="29" xfId="0" applyNumberFormat="1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2" fontId="86" fillId="0" borderId="29" xfId="0" applyNumberFormat="1" applyFont="1" applyBorder="1" applyAlignment="1">
      <alignment horizontal="center" vertical="center"/>
    </xf>
    <xf numFmtId="178" fontId="86" fillId="0" borderId="29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2" fontId="86" fillId="0" borderId="0" xfId="0" applyNumberFormat="1" applyFont="1" applyBorder="1" applyAlignment="1">
      <alignment horizontal="center" vertical="center"/>
    </xf>
    <xf numFmtId="178" fontId="86" fillId="0" borderId="0" xfId="0" applyNumberFormat="1" applyFont="1" applyBorder="1" applyAlignment="1">
      <alignment horizontal="center" vertical="center"/>
    </xf>
    <xf numFmtId="0" fontId="98" fillId="39" borderId="30" xfId="0" applyFont="1" applyFill="1" applyBorder="1" applyAlignment="1">
      <alignment horizontal="center" vertical="center" wrapText="1"/>
    </xf>
    <xf numFmtId="0" fontId="31" fillId="40" borderId="15" xfId="0" applyFont="1" applyFill="1" applyBorder="1" applyAlignment="1">
      <alignment horizontal="center" vertical="center" wrapText="1"/>
    </xf>
    <xf numFmtId="0" fontId="98" fillId="39" borderId="15" xfId="0" applyFont="1" applyFill="1" applyBorder="1" applyAlignment="1">
      <alignment horizontal="center" vertical="center" wrapText="1"/>
    </xf>
    <xf numFmtId="0" fontId="98" fillId="41" borderId="16" xfId="0" applyFont="1" applyFill="1" applyBorder="1" applyAlignment="1">
      <alignment horizontal="center" vertical="center"/>
    </xf>
    <xf numFmtId="177" fontId="86" fillId="4" borderId="25" xfId="54" applyNumberFormat="1" applyFont="1" applyFill="1" applyBorder="1" applyAlignment="1">
      <alignment horizontal="center" vertical="center"/>
    </xf>
    <xf numFmtId="177" fontId="86" fillId="4" borderId="17" xfId="54" applyNumberFormat="1" applyFont="1" applyFill="1" applyBorder="1" applyAlignment="1">
      <alignment horizontal="center" vertical="center"/>
    </xf>
    <xf numFmtId="1" fontId="86" fillId="13" borderId="0" xfId="0" applyNumberFormat="1" applyFont="1" applyFill="1" applyAlignment="1">
      <alignment horizontal="center" vertical="center"/>
    </xf>
    <xf numFmtId="0" fontId="86" fillId="13" borderId="0" xfId="0" applyFont="1" applyFill="1" applyAlignment="1">
      <alignment horizontal="center" vertical="center"/>
    </xf>
    <xf numFmtId="2" fontId="86" fillId="13" borderId="0" xfId="0" applyNumberFormat="1" applyFont="1" applyFill="1" applyAlignment="1">
      <alignment horizontal="center" vertical="center"/>
    </xf>
    <xf numFmtId="178" fontId="86" fillId="13" borderId="0" xfId="0" applyNumberFormat="1" applyFont="1" applyFill="1" applyAlignment="1">
      <alignment horizontal="center" vertical="center"/>
    </xf>
    <xf numFmtId="0" fontId="86" fillId="13" borderId="31" xfId="0" applyFont="1" applyFill="1" applyBorder="1" applyAlignment="1">
      <alignment horizontal="center" vertical="center"/>
    </xf>
    <xf numFmtId="1" fontId="86" fillId="13" borderId="31" xfId="0" applyNumberFormat="1" applyFont="1" applyFill="1" applyBorder="1" applyAlignment="1">
      <alignment horizontal="center" vertical="center"/>
    </xf>
    <xf numFmtId="2" fontId="86" fillId="13" borderId="31" xfId="0" applyNumberFormat="1" applyFont="1" applyFill="1" applyBorder="1" applyAlignment="1">
      <alignment horizontal="center" vertical="center"/>
    </xf>
    <xf numFmtId="178" fontId="86" fillId="13" borderId="31" xfId="0" applyNumberFormat="1" applyFont="1" applyFill="1" applyBorder="1" applyAlignment="1">
      <alignment horizontal="center" vertical="center"/>
    </xf>
    <xf numFmtId="0" fontId="38" fillId="34" borderId="12" xfId="0" applyNumberFormat="1" applyFont="1" applyFill="1" applyBorder="1" applyAlignment="1">
      <alignment horizontal="center" vertical="center" shrinkToFit="1"/>
    </xf>
    <xf numFmtId="1" fontId="83" fillId="13" borderId="30" xfId="0" applyNumberFormat="1" applyFont="1" applyFill="1" applyBorder="1" applyAlignment="1">
      <alignment horizontal="center" vertical="center"/>
    </xf>
    <xf numFmtId="1" fontId="83" fillId="13" borderId="15" xfId="0" applyNumberFormat="1" applyFont="1" applyFill="1" applyBorder="1" applyAlignment="1">
      <alignment horizontal="center" vertical="center"/>
    </xf>
    <xf numFmtId="1" fontId="83" fillId="13" borderId="32" xfId="0" applyNumberFormat="1" applyFont="1" applyFill="1" applyBorder="1" applyAlignment="1">
      <alignment horizontal="center" vertical="center"/>
    </xf>
    <xf numFmtId="177" fontId="83" fillId="13" borderId="33" xfId="54" applyNumberFormat="1" applyFont="1" applyFill="1" applyBorder="1" applyAlignment="1">
      <alignment horizontal="center" vertical="center"/>
    </xf>
    <xf numFmtId="1" fontId="83" fillId="13" borderId="34" xfId="0" applyNumberFormat="1" applyFont="1" applyFill="1" applyBorder="1" applyAlignment="1">
      <alignment horizontal="center" vertical="center"/>
    </xf>
    <xf numFmtId="1" fontId="83" fillId="13" borderId="35" xfId="0" applyNumberFormat="1" applyFont="1" applyFill="1" applyBorder="1" applyAlignment="1">
      <alignment horizontal="center" vertical="center"/>
    </xf>
    <xf numFmtId="177" fontId="83" fillId="13" borderId="36" xfId="54" applyNumberFormat="1" applyFont="1" applyFill="1" applyBorder="1" applyAlignment="1">
      <alignment horizontal="center" vertical="center"/>
    </xf>
    <xf numFmtId="1" fontId="86" fillId="33" borderId="0" xfId="0" applyNumberFormat="1" applyFont="1" applyFill="1" applyAlignment="1">
      <alignment horizontal="center" vertical="center"/>
    </xf>
    <xf numFmtId="0" fontId="99" fillId="33" borderId="37" xfId="0" applyFont="1" applyFill="1" applyBorder="1" applyAlignment="1">
      <alignment vertical="center"/>
    </xf>
    <xf numFmtId="0" fontId="99" fillId="33" borderId="0" xfId="0" applyFont="1" applyFill="1" applyAlignment="1">
      <alignment horizontal="left" vertical="center"/>
    </xf>
    <xf numFmtId="0" fontId="100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 shrinkToFit="1"/>
    </xf>
    <xf numFmtId="0" fontId="82" fillId="1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9" fontId="0" fillId="34" borderId="0" xfId="54" applyFont="1" applyFill="1" applyBorder="1" applyAlignment="1">
      <alignment/>
    </xf>
    <xf numFmtId="0" fontId="83" fillId="33" borderId="0" xfId="0" applyFont="1" applyFill="1" applyBorder="1" applyAlignment="1">
      <alignment horizontal="right" vertical="center"/>
    </xf>
    <xf numFmtId="0" fontId="84" fillId="33" borderId="0" xfId="0" applyFont="1" applyFill="1" applyBorder="1" applyAlignment="1">
      <alignment horizontal="center" vertical="center" textRotation="90"/>
    </xf>
    <xf numFmtId="0" fontId="84" fillId="34" borderId="0" xfId="0" applyFont="1" applyFill="1" applyBorder="1" applyAlignment="1">
      <alignment horizontal="center" vertical="center" textRotation="90"/>
    </xf>
    <xf numFmtId="9" fontId="84" fillId="34" borderId="0" xfId="54" applyFont="1" applyFill="1" applyBorder="1" applyAlignment="1">
      <alignment horizontal="center" vertical="center" textRotation="90" wrapText="1"/>
    </xf>
    <xf numFmtId="9" fontId="84" fillId="34" borderId="0" xfId="54" applyFont="1" applyFill="1" applyBorder="1" applyAlignment="1">
      <alignment horizontal="center" vertical="center" textRotation="90"/>
    </xf>
    <xf numFmtId="1" fontId="43" fillId="33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31" fillId="19" borderId="22" xfId="0" applyFont="1" applyFill="1" applyBorder="1" applyAlignment="1">
      <alignment horizontal="center" vertical="center"/>
    </xf>
    <xf numFmtId="0" fontId="86" fillId="35" borderId="22" xfId="0" applyFont="1" applyFill="1" applyBorder="1" applyAlignment="1">
      <alignment horizontal="center" vertical="center"/>
    </xf>
    <xf numFmtId="0" fontId="86" fillId="34" borderId="22" xfId="0" applyNumberFormat="1" applyFont="1" applyFill="1" applyBorder="1" applyAlignment="1">
      <alignment horizontal="center" vertical="center"/>
    </xf>
    <xf numFmtId="172" fontId="86" fillId="35" borderId="22" xfId="0" applyNumberFormat="1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horizontal="center" vertical="center"/>
    </xf>
    <xf numFmtId="0" fontId="86" fillId="33" borderId="24" xfId="0" applyFont="1" applyFill="1" applyBorder="1" applyAlignment="1">
      <alignment horizontal="center" vertical="center" shrinkToFit="1"/>
    </xf>
    <xf numFmtId="2" fontId="86" fillId="33" borderId="18" xfId="0" applyNumberFormat="1" applyFont="1" applyFill="1" applyBorder="1" applyAlignment="1">
      <alignment horizontal="center" vertical="center" shrinkToFit="1"/>
    </xf>
    <xf numFmtId="2" fontId="86" fillId="33" borderId="23" xfId="0" applyNumberFormat="1" applyFont="1" applyFill="1" applyBorder="1" applyAlignment="1">
      <alignment horizontal="center" vertical="center" shrinkToFit="1"/>
    </xf>
    <xf numFmtId="2" fontId="86" fillId="33" borderId="24" xfId="0" applyNumberFormat="1" applyFont="1" applyFill="1" applyBorder="1" applyAlignment="1">
      <alignment horizontal="center" vertical="center" shrinkToFit="1"/>
    </xf>
    <xf numFmtId="2" fontId="86" fillId="33" borderId="0" xfId="0" applyNumberFormat="1" applyFont="1" applyFill="1" applyAlignment="1">
      <alignment horizontal="center" vertical="center"/>
    </xf>
    <xf numFmtId="178" fontId="86" fillId="33" borderId="0" xfId="0" applyNumberFormat="1" applyFont="1" applyFill="1" applyAlignment="1">
      <alignment horizontal="center" vertical="center"/>
    </xf>
    <xf numFmtId="1" fontId="86" fillId="33" borderId="11" xfId="0" applyNumberFormat="1" applyFont="1" applyFill="1" applyBorder="1" applyAlignment="1">
      <alignment horizontal="center" vertical="center"/>
    </xf>
    <xf numFmtId="2" fontId="86" fillId="33" borderId="11" xfId="0" applyNumberFormat="1" applyFont="1" applyFill="1" applyBorder="1" applyAlignment="1">
      <alignment horizontal="center" vertical="center"/>
    </xf>
    <xf numFmtId="177" fontId="86" fillId="33" borderId="38" xfId="54" applyNumberFormat="1" applyFont="1" applyFill="1" applyBorder="1" applyAlignment="1">
      <alignment horizontal="center" vertical="center"/>
    </xf>
    <xf numFmtId="2" fontId="86" fillId="33" borderId="10" xfId="0" applyNumberFormat="1" applyFont="1" applyFill="1" applyBorder="1" applyAlignment="1">
      <alignment horizontal="center" vertical="center" shrinkToFit="1"/>
    </xf>
    <xf numFmtId="0" fontId="86" fillId="33" borderId="19" xfId="0" applyFont="1" applyFill="1" applyBorder="1" applyAlignment="1">
      <alignment horizontal="center" vertical="center"/>
    </xf>
    <xf numFmtId="0" fontId="86" fillId="33" borderId="25" xfId="0" applyFont="1" applyFill="1" applyBorder="1" applyAlignment="1">
      <alignment horizontal="center" vertical="center" shrinkToFit="1"/>
    </xf>
    <xf numFmtId="2" fontId="86" fillId="33" borderId="19" xfId="0" applyNumberFormat="1" applyFont="1" applyFill="1" applyBorder="1" applyAlignment="1">
      <alignment horizontal="center" vertical="center" shrinkToFit="1"/>
    </xf>
    <xf numFmtId="2" fontId="86" fillId="33" borderId="25" xfId="0" applyNumberFormat="1" applyFont="1" applyFill="1" applyBorder="1" applyAlignment="1">
      <alignment horizontal="center" vertical="center" shrinkToFit="1"/>
    </xf>
    <xf numFmtId="1" fontId="86" fillId="33" borderId="10" xfId="0" applyNumberFormat="1" applyFont="1" applyFill="1" applyBorder="1" applyAlignment="1">
      <alignment horizontal="center" vertical="center"/>
    </xf>
    <xf numFmtId="2" fontId="86" fillId="33" borderId="10" xfId="0" applyNumberFormat="1" applyFont="1" applyFill="1" applyBorder="1" applyAlignment="1">
      <alignment horizontal="center" vertical="center"/>
    </xf>
    <xf numFmtId="177" fontId="86" fillId="33" borderId="25" xfId="54" applyNumberFormat="1" applyFont="1" applyFill="1" applyBorder="1" applyAlignment="1">
      <alignment horizontal="center" vertical="center"/>
    </xf>
    <xf numFmtId="2" fontId="86" fillId="33" borderId="39" xfId="0" applyNumberFormat="1" applyFont="1" applyFill="1" applyBorder="1" applyAlignment="1">
      <alignment horizontal="center" vertical="center" shrinkToFit="1"/>
    </xf>
    <xf numFmtId="2" fontId="86" fillId="33" borderId="11" xfId="0" applyNumberFormat="1" applyFont="1" applyFill="1" applyBorder="1" applyAlignment="1">
      <alignment horizontal="center" vertical="center" shrinkToFit="1"/>
    </xf>
    <xf numFmtId="2" fontId="86" fillId="33" borderId="38" xfId="0" applyNumberFormat="1" applyFont="1" applyFill="1" applyBorder="1" applyAlignment="1">
      <alignment horizontal="center" vertical="center" shrinkToFit="1"/>
    </xf>
    <xf numFmtId="1" fontId="86" fillId="33" borderId="23" xfId="0" applyNumberFormat="1" applyFont="1" applyFill="1" applyBorder="1" applyAlignment="1">
      <alignment horizontal="center" vertical="center"/>
    </xf>
    <xf numFmtId="2" fontId="86" fillId="33" borderId="23" xfId="0" applyNumberFormat="1" applyFont="1" applyFill="1" applyBorder="1" applyAlignment="1">
      <alignment horizontal="center" vertical="center"/>
    </xf>
    <xf numFmtId="177" fontId="86" fillId="33" borderId="24" xfId="54" applyNumberFormat="1" applyFont="1" applyFill="1" applyBorder="1" applyAlignment="1">
      <alignment horizontal="center" vertical="center"/>
    </xf>
    <xf numFmtId="2" fontId="86" fillId="33" borderId="27" xfId="0" applyNumberFormat="1" applyFont="1" applyFill="1" applyBorder="1" applyAlignment="1">
      <alignment horizontal="center" vertical="center" shrinkToFit="1"/>
    </xf>
    <xf numFmtId="2" fontId="86" fillId="33" borderId="40" xfId="0" applyNumberFormat="1" applyFont="1" applyFill="1" applyBorder="1" applyAlignment="1">
      <alignment horizontal="center" vertical="center" shrinkToFit="1"/>
    </xf>
    <xf numFmtId="1" fontId="86" fillId="33" borderId="0" xfId="0" applyNumberFormat="1" applyFont="1" applyFill="1" applyBorder="1" applyAlignment="1">
      <alignment horizontal="center" vertical="center"/>
    </xf>
    <xf numFmtId="2" fontId="86" fillId="33" borderId="0" xfId="0" applyNumberFormat="1" applyFont="1" applyFill="1" applyBorder="1" applyAlignment="1">
      <alignment horizontal="center" vertical="center"/>
    </xf>
    <xf numFmtId="178" fontId="86" fillId="33" borderId="0" xfId="0" applyNumberFormat="1" applyFont="1" applyFill="1" applyBorder="1" applyAlignment="1">
      <alignment horizontal="center" vertical="center"/>
    </xf>
    <xf numFmtId="0" fontId="83" fillId="13" borderId="41" xfId="0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100" fillId="33" borderId="0" xfId="0" applyFont="1" applyFill="1" applyAlignment="1">
      <alignment horizontal="left" vertical="center"/>
    </xf>
    <xf numFmtId="0" fontId="100" fillId="33" borderId="0" xfId="0" applyFont="1" applyFill="1" applyAlignment="1" quotePrefix="1">
      <alignment horizontal="left" vertical="center"/>
    </xf>
    <xf numFmtId="0" fontId="100" fillId="33" borderId="37" xfId="0" applyFont="1" applyFill="1" applyBorder="1" applyAlignment="1">
      <alignment vertical="center"/>
    </xf>
    <xf numFmtId="0" fontId="99" fillId="33" borderId="0" xfId="0" applyFont="1" applyFill="1" applyAlignment="1">
      <alignment horizontal="right" vertical="center"/>
    </xf>
    <xf numFmtId="0" fontId="83" fillId="13" borderId="42" xfId="0" applyFont="1" applyFill="1" applyBorder="1" applyAlignment="1">
      <alignment vertical="center"/>
    </xf>
    <xf numFmtId="0" fontId="88" fillId="33" borderId="0" xfId="0" applyFont="1" applyFill="1" applyAlignment="1">
      <alignment horizontal="center" vertical="center"/>
    </xf>
    <xf numFmtId="0" fontId="101" fillId="33" borderId="0" xfId="0" applyFont="1" applyFill="1" applyAlignment="1">
      <alignment/>
    </xf>
    <xf numFmtId="1" fontId="0" fillId="33" borderId="0" xfId="48" applyNumberFormat="1" applyFont="1" applyFill="1" applyAlignment="1">
      <alignment/>
    </xf>
    <xf numFmtId="1" fontId="0" fillId="34" borderId="0" xfId="48" applyNumberFormat="1" applyFont="1" applyFill="1" applyAlignment="1">
      <alignment/>
    </xf>
    <xf numFmtId="0" fontId="99" fillId="13" borderId="43" xfId="0" applyFont="1" applyFill="1" applyBorder="1" applyAlignment="1">
      <alignment horizontal="center" vertical="center" wrapText="1"/>
    </xf>
    <xf numFmtId="0" fontId="99" fillId="13" borderId="44" xfId="0" applyFont="1" applyFill="1" applyBorder="1" applyAlignment="1">
      <alignment horizontal="center" vertical="center" wrapText="1"/>
    </xf>
    <xf numFmtId="0" fontId="99" fillId="13" borderId="27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/>
    </xf>
    <xf numFmtId="0" fontId="48" fillId="34" borderId="44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102" fillId="33" borderId="0" xfId="0" applyFont="1" applyFill="1" applyAlignment="1">
      <alignment horizontal="center"/>
    </xf>
    <xf numFmtId="0" fontId="83" fillId="19" borderId="12" xfId="0" applyFont="1" applyFill="1" applyBorder="1" applyAlignment="1">
      <alignment horizontal="center" vertical="center" wrapText="1"/>
    </xf>
    <xf numFmtId="0" fontId="83" fillId="19" borderId="11" xfId="0" applyFont="1" applyFill="1" applyBorder="1" applyAlignment="1">
      <alignment horizontal="center" vertical="center" wrapText="1"/>
    </xf>
    <xf numFmtId="0" fontId="82" fillId="19" borderId="12" xfId="0" applyFont="1" applyFill="1" applyBorder="1" applyAlignment="1">
      <alignment horizontal="center" vertical="center"/>
    </xf>
    <xf numFmtId="0" fontId="82" fillId="19" borderId="11" xfId="0" applyFont="1" applyFill="1" applyBorder="1" applyAlignment="1">
      <alignment horizontal="center" vertical="center"/>
    </xf>
    <xf numFmtId="0" fontId="83" fillId="19" borderId="0" xfId="0" applyFont="1" applyFill="1" applyAlignment="1">
      <alignment horizontal="left" vertical="center"/>
    </xf>
    <xf numFmtId="16" fontId="84" fillId="33" borderId="0" xfId="0" applyNumberFormat="1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left" vertical="center"/>
    </xf>
    <xf numFmtId="0" fontId="83" fillId="33" borderId="44" xfId="0" applyFont="1" applyFill="1" applyBorder="1" applyAlignment="1">
      <alignment horizontal="left" vertical="center"/>
    </xf>
    <xf numFmtId="0" fontId="83" fillId="33" borderId="27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 horizontal="center" vertical="center" textRotation="90" wrapText="1"/>
    </xf>
    <xf numFmtId="0" fontId="99" fillId="13" borderId="10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/>
    </xf>
    <xf numFmtId="0" fontId="90" fillId="33" borderId="37" xfId="0" applyFont="1" applyFill="1" applyBorder="1" applyAlignment="1">
      <alignment horizontal="center"/>
    </xf>
    <xf numFmtId="9" fontId="84" fillId="34" borderId="0" xfId="54" applyFont="1" applyFill="1" applyBorder="1" applyAlignment="1">
      <alignment horizontal="center" vertical="center" textRotation="90" wrapText="1"/>
    </xf>
    <xf numFmtId="0" fontId="100" fillId="34" borderId="43" xfId="0" applyFont="1" applyFill="1" applyBorder="1" applyAlignment="1">
      <alignment horizontal="center"/>
    </xf>
    <xf numFmtId="0" fontId="100" fillId="34" borderId="44" xfId="0" applyFont="1" applyFill="1" applyBorder="1" applyAlignment="1">
      <alignment horizontal="center"/>
    </xf>
    <xf numFmtId="0" fontId="100" fillId="34" borderId="27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100" fillId="34" borderId="10" xfId="0" applyFont="1" applyFill="1" applyBorder="1" applyAlignment="1">
      <alignment horizontal="center"/>
    </xf>
    <xf numFmtId="177" fontId="48" fillId="34" borderId="43" xfId="54" applyNumberFormat="1" applyFont="1" applyFill="1" applyBorder="1" applyAlignment="1">
      <alignment horizontal="center"/>
    </xf>
    <xf numFmtId="177" fontId="48" fillId="34" borderId="44" xfId="54" applyNumberFormat="1" applyFont="1" applyFill="1" applyBorder="1" applyAlignment="1">
      <alignment horizontal="center"/>
    </xf>
    <xf numFmtId="177" fontId="48" fillId="34" borderId="27" xfId="54" applyNumberFormat="1" applyFont="1" applyFill="1" applyBorder="1" applyAlignment="1">
      <alignment horizontal="center"/>
    </xf>
    <xf numFmtId="177" fontId="48" fillId="34" borderId="10" xfId="54" applyNumberFormat="1" applyFont="1" applyFill="1" applyBorder="1" applyAlignment="1">
      <alignment horizontal="center"/>
    </xf>
    <xf numFmtId="0" fontId="99" fillId="13" borderId="10" xfId="0" applyFont="1" applyFill="1" applyBorder="1" applyAlignment="1">
      <alignment horizontal="center"/>
    </xf>
    <xf numFmtId="0" fontId="99" fillId="13" borderId="43" xfId="0" applyFont="1" applyFill="1" applyBorder="1" applyAlignment="1">
      <alignment horizontal="center"/>
    </xf>
    <xf numFmtId="0" fontId="99" fillId="13" borderId="44" xfId="0" applyFont="1" applyFill="1" applyBorder="1" applyAlignment="1">
      <alignment horizontal="center"/>
    </xf>
    <xf numFmtId="0" fontId="99" fillId="13" borderId="27" xfId="0" applyFont="1" applyFill="1" applyBorder="1" applyAlignment="1">
      <alignment horizontal="center"/>
    </xf>
    <xf numFmtId="177" fontId="99" fillId="13" borderId="43" xfId="54" applyNumberFormat="1" applyFont="1" applyFill="1" applyBorder="1" applyAlignment="1">
      <alignment horizontal="center"/>
    </xf>
    <xf numFmtId="177" fontId="99" fillId="13" borderId="44" xfId="54" applyNumberFormat="1" applyFont="1" applyFill="1" applyBorder="1" applyAlignment="1">
      <alignment horizontal="center"/>
    </xf>
    <xf numFmtId="177" fontId="99" fillId="13" borderId="27" xfId="54" applyNumberFormat="1" applyFont="1" applyFill="1" applyBorder="1" applyAlignment="1">
      <alignment horizontal="center"/>
    </xf>
    <xf numFmtId="0" fontId="103" fillId="33" borderId="45" xfId="0" applyFont="1" applyFill="1" applyBorder="1" applyAlignment="1">
      <alignment horizontal="center"/>
    </xf>
    <xf numFmtId="0" fontId="104" fillId="33" borderId="0" xfId="0" applyFont="1" applyFill="1" applyAlignment="1">
      <alignment horizontal="center"/>
    </xf>
    <xf numFmtId="0" fontId="82" fillId="13" borderId="0" xfId="0" applyFont="1" applyFill="1" applyAlignment="1">
      <alignment horizontal="center"/>
    </xf>
    <xf numFmtId="0" fontId="82" fillId="13" borderId="46" xfId="0" applyFont="1" applyFill="1" applyBorder="1" applyAlignment="1">
      <alignment horizontal="center"/>
    </xf>
    <xf numFmtId="0" fontId="82" fillId="13" borderId="0" xfId="0" applyFont="1" applyFill="1" applyAlignment="1">
      <alignment horizontal="left" vertical="center"/>
    </xf>
    <xf numFmtId="0" fontId="82" fillId="34" borderId="43" xfId="0" applyFont="1" applyFill="1" applyBorder="1" applyAlignment="1">
      <alignment horizontal="left" vertical="center"/>
    </xf>
    <xf numFmtId="0" fontId="82" fillId="34" borderId="44" xfId="0" applyFont="1" applyFill="1" applyBorder="1" applyAlignment="1">
      <alignment horizontal="left" vertical="center"/>
    </xf>
    <xf numFmtId="0" fontId="82" fillId="34" borderId="27" xfId="0" applyFont="1" applyFill="1" applyBorder="1" applyAlignment="1">
      <alignment horizontal="left" vertical="center"/>
    </xf>
    <xf numFmtId="0" fontId="82" fillId="13" borderId="10" xfId="0" applyFont="1" applyFill="1" applyBorder="1" applyAlignment="1">
      <alignment horizontal="center" vertical="center" textRotation="90" wrapText="1"/>
    </xf>
    <xf numFmtId="0" fontId="82" fillId="34" borderId="10" xfId="0" applyFont="1" applyFill="1" applyBorder="1" applyAlignment="1">
      <alignment horizontal="left" vertical="center"/>
    </xf>
    <xf numFmtId="0" fontId="82" fillId="35" borderId="10" xfId="0" applyFont="1" applyFill="1" applyBorder="1" applyAlignment="1">
      <alignment horizontal="center" vertical="center" shrinkToFit="1"/>
    </xf>
    <xf numFmtId="16" fontId="82" fillId="35" borderId="10" xfId="0" applyNumberFormat="1" applyFont="1" applyFill="1" applyBorder="1" applyAlignment="1">
      <alignment horizontal="center" vertical="center" shrinkToFit="1"/>
    </xf>
    <xf numFmtId="0" fontId="82" fillId="13" borderId="10" xfId="0" applyFont="1" applyFill="1" applyBorder="1" applyAlignment="1">
      <alignment horizontal="center" vertical="center"/>
    </xf>
    <xf numFmtId="0" fontId="85" fillId="33" borderId="47" xfId="0" applyNumberFormat="1" applyFont="1" applyFill="1" applyBorder="1" applyAlignment="1">
      <alignment horizontal="right" vertical="center"/>
    </xf>
    <xf numFmtId="0" fontId="85" fillId="33" borderId="47" xfId="0" applyFont="1" applyFill="1" applyBorder="1" applyAlignment="1">
      <alignment horizontal="right" vertical="center"/>
    </xf>
    <xf numFmtId="0" fontId="83" fillId="13" borderId="43" xfId="0" applyNumberFormat="1" applyFont="1" applyFill="1" applyBorder="1" applyAlignment="1">
      <alignment horizontal="center"/>
    </xf>
    <xf numFmtId="0" fontId="83" fillId="13" borderId="44" xfId="0" applyNumberFormat="1" applyFont="1" applyFill="1" applyBorder="1" applyAlignment="1">
      <alignment horizontal="center"/>
    </xf>
    <xf numFmtId="0" fontId="83" fillId="13" borderId="27" xfId="0" applyNumberFormat="1" applyFont="1" applyFill="1" applyBorder="1" applyAlignment="1">
      <alignment horizontal="center"/>
    </xf>
    <xf numFmtId="0" fontId="85" fillId="19" borderId="12" xfId="0" applyFont="1" applyFill="1" applyBorder="1" applyAlignment="1">
      <alignment horizontal="center" vertical="center"/>
    </xf>
    <xf numFmtId="0" fontId="85" fillId="19" borderId="11" xfId="0" applyFont="1" applyFill="1" applyBorder="1" applyAlignment="1">
      <alignment horizontal="center" vertical="center"/>
    </xf>
    <xf numFmtId="0" fontId="85" fillId="19" borderId="12" xfId="0" applyFont="1" applyFill="1" applyBorder="1" applyAlignment="1">
      <alignment horizontal="center" vertical="center" wrapText="1"/>
    </xf>
    <xf numFmtId="0" fontId="85" fillId="19" borderId="11" xfId="0" applyFont="1" applyFill="1" applyBorder="1" applyAlignment="1">
      <alignment horizontal="center" vertical="center" wrapText="1"/>
    </xf>
    <xf numFmtId="0" fontId="85" fillId="13" borderId="43" xfId="0" applyFont="1" applyFill="1" applyBorder="1" applyAlignment="1">
      <alignment horizontal="center" vertical="center" wrapText="1"/>
    </xf>
    <xf numFmtId="0" fontId="85" fillId="13" borderId="44" xfId="0" applyFont="1" applyFill="1" applyBorder="1" applyAlignment="1">
      <alignment horizontal="center" vertical="center" wrapText="1"/>
    </xf>
    <xf numFmtId="0" fontId="85" fillId="13" borderId="27" xfId="0" applyFont="1" applyFill="1" applyBorder="1" applyAlignment="1">
      <alignment horizontal="center" vertical="center" wrapText="1"/>
    </xf>
    <xf numFmtId="0" fontId="86" fillId="34" borderId="43" xfId="0" applyNumberFormat="1" applyFont="1" applyFill="1" applyBorder="1" applyAlignment="1">
      <alignment horizontal="center"/>
    </xf>
    <xf numFmtId="0" fontId="86" fillId="34" borderId="44" xfId="0" applyNumberFormat="1" applyFont="1" applyFill="1" applyBorder="1" applyAlignment="1">
      <alignment horizontal="center"/>
    </xf>
    <xf numFmtId="0" fontId="86" fillId="34" borderId="27" xfId="0" applyNumberFormat="1" applyFont="1" applyFill="1" applyBorder="1" applyAlignment="1">
      <alignment horizontal="center"/>
    </xf>
    <xf numFmtId="10" fontId="105" fillId="34" borderId="43" xfId="54" applyNumberFormat="1" applyFont="1" applyFill="1" applyBorder="1" applyAlignment="1">
      <alignment horizontal="center"/>
    </xf>
    <xf numFmtId="10" fontId="105" fillId="34" borderId="44" xfId="54" applyNumberFormat="1" applyFont="1" applyFill="1" applyBorder="1" applyAlignment="1">
      <alignment horizontal="center"/>
    </xf>
    <xf numFmtId="10" fontId="105" fillId="34" borderId="27" xfId="54" applyNumberFormat="1" applyFont="1" applyFill="1" applyBorder="1" applyAlignment="1">
      <alignment horizontal="center"/>
    </xf>
    <xf numFmtId="10" fontId="106" fillId="13" borderId="43" xfId="54" applyNumberFormat="1" applyFont="1" applyFill="1" applyBorder="1" applyAlignment="1">
      <alignment horizontal="center"/>
    </xf>
    <xf numFmtId="10" fontId="106" fillId="13" borderId="44" xfId="54" applyNumberFormat="1" applyFont="1" applyFill="1" applyBorder="1" applyAlignment="1">
      <alignment horizontal="center"/>
    </xf>
    <xf numFmtId="10" fontId="106" fillId="13" borderId="27" xfId="54" applyNumberFormat="1" applyFont="1" applyFill="1" applyBorder="1" applyAlignment="1">
      <alignment horizontal="center"/>
    </xf>
    <xf numFmtId="10" fontId="107" fillId="13" borderId="43" xfId="54" applyNumberFormat="1" applyFont="1" applyFill="1" applyBorder="1" applyAlignment="1">
      <alignment horizontal="center"/>
    </xf>
    <xf numFmtId="10" fontId="107" fillId="13" borderId="44" xfId="54" applyNumberFormat="1" applyFont="1" applyFill="1" applyBorder="1" applyAlignment="1">
      <alignment horizontal="center"/>
    </xf>
    <xf numFmtId="10" fontId="107" fillId="13" borderId="27" xfId="54" applyNumberFormat="1" applyFont="1" applyFill="1" applyBorder="1" applyAlignment="1">
      <alignment horizontal="center"/>
    </xf>
    <xf numFmtId="10" fontId="108" fillId="34" borderId="43" xfId="54" applyNumberFormat="1" applyFont="1" applyFill="1" applyBorder="1" applyAlignment="1">
      <alignment horizontal="center"/>
    </xf>
    <xf numFmtId="10" fontId="108" fillId="34" borderId="44" xfId="54" applyNumberFormat="1" applyFont="1" applyFill="1" applyBorder="1" applyAlignment="1">
      <alignment horizontal="center"/>
    </xf>
    <xf numFmtId="10" fontId="108" fillId="34" borderId="27" xfId="54" applyNumberFormat="1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5" fillId="19" borderId="43" xfId="0" applyFont="1" applyFill="1" applyBorder="1" applyAlignment="1">
      <alignment horizontal="center" vertical="center" wrapText="1"/>
    </xf>
    <xf numFmtId="0" fontId="85" fillId="19" borderId="44" xfId="0" applyFont="1" applyFill="1" applyBorder="1" applyAlignment="1">
      <alignment horizontal="center" vertical="center" wrapText="1"/>
    </xf>
    <xf numFmtId="0" fontId="85" fillId="19" borderId="27" xfId="0" applyFont="1" applyFill="1" applyBorder="1" applyAlignment="1">
      <alignment horizontal="center" vertical="center" wrapText="1"/>
    </xf>
    <xf numFmtId="0" fontId="85" fillId="19" borderId="10" xfId="0" applyFont="1" applyFill="1" applyBorder="1" applyAlignment="1">
      <alignment horizontal="center" vertical="center" wrapText="1"/>
    </xf>
    <xf numFmtId="0" fontId="86" fillId="33" borderId="45" xfId="0" applyFont="1" applyFill="1" applyBorder="1" applyAlignment="1">
      <alignment horizontal="center"/>
    </xf>
    <xf numFmtId="0" fontId="109" fillId="33" borderId="0" xfId="0" applyFont="1" applyFill="1" applyAlignment="1">
      <alignment horizontal="center"/>
    </xf>
    <xf numFmtId="0" fontId="110" fillId="33" borderId="0" xfId="0" applyFont="1" applyFill="1" applyAlignment="1">
      <alignment horizontal="center" vertical="top"/>
    </xf>
    <xf numFmtId="0" fontId="85" fillId="19" borderId="12" xfId="0" applyFont="1" applyFill="1" applyBorder="1" applyAlignment="1">
      <alignment horizontal="center" vertical="center" textRotation="90" wrapText="1"/>
    </xf>
    <xf numFmtId="0" fontId="85" fillId="19" borderId="48" xfId="0" applyFont="1" applyFill="1" applyBorder="1" applyAlignment="1">
      <alignment horizontal="center" vertical="center" textRotation="90" wrapText="1"/>
    </xf>
    <xf numFmtId="0" fontId="85" fillId="19" borderId="11" xfId="0" applyFont="1" applyFill="1" applyBorder="1" applyAlignment="1">
      <alignment horizontal="center" vertical="center" textRotation="90" wrapText="1"/>
    </xf>
    <xf numFmtId="0" fontId="85" fillId="35" borderId="10" xfId="0" applyFont="1" applyFill="1" applyBorder="1" applyAlignment="1">
      <alignment horizontal="center" vertical="center" shrinkToFit="1"/>
    </xf>
    <xf numFmtId="0" fontId="85" fillId="19" borderId="49" xfId="0" applyFont="1" applyFill="1" applyBorder="1" applyAlignment="1">
      <alignment horizontal="center" wrapText="1"/>
    </xf>
    <xf numFmtId="0" fontId="85" fillId="19" borderId="47" xfId="0" applyFont="1" applyFill="1" applyBorder="1" applyAlignment="1">
      <alignment horizontal="center" wrapText="1"/>
    </xf>
    <xf numFmtId="0" fontId="85" fillId="19" borderId="50" xfId="0" applyFont="1" applyFill="1" applyBorder="1" applyAlignment="1">
      <alignment horizontal="center" wrapText="1"/>
    </xf>
    <xf numFmtId="0" fontId="83" fillId="19" borderId="12" xfId="0" applyFont="1" applyFill="1" applyBorder="1" applyAlignment="1">
      <alignment horizontal="center" vertical="center"/>
    </xf>
    <xf numFmtId="0" fontId="83" fillId="19" borderId="48" xfId="0" applyFont="1" applyFill="1" applyBorder="1" applyAlignment="1">
      <alignment horizontal="center" vertical="center"/>
    </xf>
    <xf numFmtId="0" fontId="83" fillId="19" borderId="11" xfId="0" applyFont="1" applyFill="1" applyBorder="1" applyAlignment="1">
      <alignment horizontal="center" vertical="center"/>
    </xf>
    <xf numFmtId="0" fontId="83" fillId="19" borderId="48" xfId="0" applyFont="1" applyFill="1" applyBorder="1" applyAlignment="1">
      <alignment horizontal="center" vertical="center" wrapText="1"/>
    </xf>
    <xf numFmtId="0" fontId="111" fillId="19" borderId="12" xfId="0" applyFont="1" applyFill="1" applyBorder="1" applyAlignment="1">
      <alignment horizontal="center" vertical="center" textRotation="90" wrapText="1"/>
    </xf>
    <xf numFmtId="0" fontId="111" fillId="19" borderId="48" xfId="0" applyFont="1" applyFill="1" applyBorder="1" applyAlignment="1">
      <alignment horizontal="center" vertical="center" textRotation="90" wrapText="1"/>
    </xf>
    <xf numFmtId="0" fontId="111" fillId="19" borderId="11" xfId="0" applyFont="1" applyFill="1" applyBorder="1" applyAlignment="1">
      <alignment horizontal="center" vertical="center" textRotation="90" wrapText="1"/>
    </xf>
    <xf numFmtId="176" fontId="85" fillId="35" borderId="10" xfId="0" applyNumberFormat="1" applyFont="1" applyFill="1" applyBorder="1" applyAlignment="1">
      <alignment horizontal="center" vertical="center" wrapText="1"/>
    </xf>
    <xf numFmtId="0" fontId="112" fillId="33" borderId="0" xfId="0" applyFont="1" applyFill="1" applyAlignment="1">
      <alignment horizontal="center"/>
    </xf>
    <xf numFmtId="0" fontId="83" fillId="13" borderId="0" xfId="0" applyFont="1" applyFill="1" applyAlignment="1">
      <alignment horizontal="left" vertical="center"/>
    </xf>
    <xf numFmtId="0" fontId="86" fillId="33" borderId="45" xfId="0" applyFont="1" applyFill="1" applyBorder="1" applyAlignment="1">
      <alignment horizontal="center" vertical="center"/>
    </xf>
    <xf numFmtId="0" fontId="113" fillId="10" borderId="51" xfId="0" applyFont="1" applyFill="1" applyBorder="1" applyAlignment="1">
      <alignment horizontal="center" vertical="center" textRotation="90"/>
    </xf>
    <xf numFmtId="0" fontId="113" fillId="10" borderId="52" xfId="0" applyFont="1" applyFill="1" applyBorder="1" applyAlignment="1">
      <alignment horizontal="center" vertical="center" textRotation="90"/>
    </xf>
    <xf numFmtId="0" fontId="113" fillId="33" borderId="52" xfId="0" applyFont="1" applyFill="1" applyBorder="1" applyAlignment="1">
      <alignment horizontal="center" vertical="center" textRotation="90"/>
    </xf>
    <xf numFmtId="0" fontId="113" fillId="10" borderId="53" xfId="0" applyFont="1" applyFill="1" applyBorder="1" applyAlignment="1">
      <alignment horizontal="center" vertical="center" textRotation="90"/>
    </xf>
    <xf numFmtId="0" fontId="113" fillId="38" borderId="51" xfId="0" applyFont="1" applyFill="1" applyBorder="1" applyAlignment="1">
      <alignment horizontal="center" vertical="center" textRotation="90"/>
    </xf>
    <xf numFmtId="0" fontId="113" fillId="38" borderId="52" xfId="0" applyFont="1" applyFill="1" applyBorder="1" applyAlignment="1">
      <alignment horizontal="center" vertical="center" textRotation="90"/>
    </xf>
    <xf numFmtId="0" fontId="113" fillId="38" borderId="53" xfId="0" applyFont="1" applyFill="1" applyBorder="1" applyAlignment="1">
      <alignment horizontal="center" vertical="center" textRotation="90"/>
    </xf>
    <xf numFmtId="0" fontId="82" fillId="12" borderId="54" xfId="0" applyFont="1" applyFill="1" applyBorder="1" applyAlignment="1">
      <alignment horizontal="center" vertical="center" textRotation="90"/>
    </xf>
    <xf numFmtId="0" fontId="82" fillId="12" borderId="55" xfId="0" applyFont="1" applyFill="1" applyBorder="1" applyAlignment="1">
      <alignment horizontal="center" vertical="center" textRotation="90"/>
    </xf>
    <xf numFmtId="0" fontId="82" fillId="33" borderId="55" xfId="0" applyFont="1" applyFill="1" applyBorder="1" applyAlignment="1">
      <alignment horizontal="center" vertical="center" textRotation="90"/>
    </xf>
    <xf numFmtId="0" fontId="82" fillId="12" borderId="56" xfId="0" applyFont="1" applyFill="1" applyBorder="1" applyAlignment="1">
      <alignment horizontal="center" vertical="center" textRotation="90"/>
    </xf>
    <xf numFmtId="0" fontId="83" fillId="13" borderId="57" xfId="0" applyFont="1" applyFill="1" applyBorder="1" applyAlignment="1">
      <alignment horizontal="right" vertical="center"/>
    </xf>
    <xf numFmtId="0" fontId="83" fillId="13" borderId="42" xfId="0" applyFont="1" applyFill="1" applyBorder="1" applyAlignment="1">
      <alignment horizontal="right" vertical="center"/>
    </xf>
    <xf numFmtId="0" fontId="113" fillId="33" borderId="0" xfId="0" applyFont="1" applyFill="1" applyAlignment="1">
      <alignment horizontal="center"/>
    </xf>
    <xf numFmtId="0" fontId="86" fillId="10" borderId="54" xfId="0" applyFont="1" applyFill="1" applyBorder="1" applyAlignment="1">
      <alignment horizontal="center" vertical="center"/>
    </xf>
    <xf numFmtId="0" fontId="86" fillId="10" borderId="29" xfId="0" applyFont="1" applyFill="1" applyBorder="1" applyAlignment="1">
      <alignment horizontal="center" vertical="center"/>
    </xf>
    <xf numFmtId="0" fontId="86" fillId="10" borderId="58" xfId="0" applyFont="1" applyFill="1" applyBorder="1" applyAlignment="1">
      <alignment horizontal="center" vertical="center"/>
    </xf>
    <xf numFmtId="0" fontId="86" fillId="10" borderId="56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86" fillId="10" borderId="59" xfId="0" applyFont="1" applyFill="1" applyBorder="1" applyAlignment="1">
      <alignment horizontal="center" vertical="center"/>
    </xf>
    <xf numFmtId="1" fontId="86" fillId="38" borderId="54" xfId="0" applyNumberFormat="1" applyFont="1" applyFill="1" applyBorder="1" applyAlignment="1">
      <alignment horizontal="center" vertical="center"/>
    </xf>
    <xf numFmtId="1" fontId="86" fillId="38" borderId="29" xfId="0" applyNumberFormat="1" applyFont="1" applyFill="1" applyBorder="1" applyAlignment="1">
      <alignment horizontal="center" vertical="center"/>
    </xf>
    <xf numFmtId="1" fontId="86" fillId="38" borderId="58" xfId="0" applyNumberFormat="1" applyFont="1" applyFill="1" applyBorder="1" applyAlignment="1">
      <alignment horizontal="center" vertical="center"/>
    </xf>
    <xf numFmtId="1" fontId="86" fillId="38" borderId="56" xfId="0" applyNumberFormat="1" applyFont="1" applyFill="1" applyBorder="1" applyAlignment="1">
      <alignment horizontal="center" vertical="center"/>
    </xf>
    <xf numFmtId="1" fontId="86" fillId="38" borderId="31" xfId="0" applyNumberFormat="1" applyFont="1" applyFill="1" applyBorder="1" applyAlignment="1">
      <alignment horizontal="center" vertical="center"/>
    </xf>
    <xf numFmtId="1" fontId="86" fillId="38" borderId="59" xfId="0" applyNumberFormat="1" applyFont="1" applyFill="1" applyBorder="1" applyAlignment="1">
      <alignment horizontal="center" vertical="center"/>
    </xf>
    <xf numFmtId="1" fontId="86" fillId="12" borderId="54" xfId="0" applyNumberFormat="1" applyFont="1" applyFill="1" applyBorder="1" applyAlignment="1">
      <alignment horizontal="center" vertical="center"/>
    </xf>
    <xf numFmtId="1" fontId="86" fillId="12" borderId="29" xfId="0" applyNumberFormat="1" applyFont="1" applyFill="1" applyBorder="1" applyAlignment="1">
      <alignment horizontal="center" vertical="center"/>
    </xf>
    <xf numFmtId="1" fontId="86" fillId="12" borderId="58" xfId="0" applyNumberFormat="1" applyFont="1" applyFill="1" applyBorder="1" applyAlignment="1">
      <alignment horizontal="center" vertical="center"/>
    </xf>
    <xf numFmtId="1" fontId="86" fillId="12" borderId="56" xfId="0" applyNumberFormat="1" applyFont="1" applyFill="1" applyBorder="1" applyAlignment="1">
      <alignment horizontal="center" vertical="center"/>
    </xf>
    <xf numFmtId="1" fontId="86" fillId="12" borderId="31" xfId="0" applyNumberFormat="1" applyFont="1" applyFill="1" applyBorder="1" applyAlignment="1">
      <alignment horizontal="center" vertical="center"/>
    </xf>
    <xf numFmtId="1" fontId="86" fillId="12" borderId="5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">
    <dxf>
      <font>
        <b/>
        <i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3" tint="0.7999799847602844"/>
      </font>
      <fill>
        <patternFill>
          <bgColor theme="4" tint="-0.24993999302387238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theme="3" tint="0.7999799847602844"/>
      </font>
      <fill>
        <patternFill>
          <bgColor theme="4" tint="-0.24993999302387238"/>
        </patternFill>
      </fill>
      <border/>
    </dxf>
    <dxf>
      <font>
        <color theme="0"/>
      </font>
      <border/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docs.google.com/spreadsheets/d/1rmkLjaz1NeVNY_-EAEoiBrtszmmc6fKvq3TDmrKvyjs/edit?usp=shari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docs.google.com/spreadsheets/d/1dlVmd7X3YoOanerDBanSXHaRQmPQH5WHZjZn6gsLm5g/edit?usp=shari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docs.google.com/spreadsheets/d/1DLtOPmAubpRtyxfzFLc3oO194OIVv9gSxgkyDpnXpZk/edit?usp=shari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314325</xdr:rowOff>
    </xdr:to>
    <xdr:pic>
      <xdr:nvPicPr>
        <xdr:cNvPr id="1" name="5 Imagen" descr="http://www.minedu.gob.pe/minedu/img/logo_ministerio_educa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0</xdr:row>
      <xdr:rowOff>0</xdr:rowOff>
    </xdr:from>
    <xdr:to>
      <xdr:col>43</xdr:col>
      <xdr:colOff>371475</xdr:colOff>
      <xdr:row>1</xdr:row>
      <xdr:rowOff>0</xdr:rowOff>
    </xdr:to>
    <xdr:pic>
      <xdr:nvPicPr>
        <xdr:cNvPr id="2" name="6 Imagen" descr="C:\Users\RTICONA\Desktop\NUEVO LOGO GRT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533400</xdr:colOff>
      <xdr:row>119</xdr:row>
      <xdr:rowOff>104775</xdr:rowOff>
    </xdr:from>
    <xdr:to>
      <xdr:col>43</xdr:col>
      <xdr:colOff>114300</xdr:colOff>
      <xdr:row>143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895350" y="22507575"/>
          <a:ext cx="5819775" cy="4733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33</xdr:col>
      <xdr:colOff>9525</xdr:colOff>
      <xdr:row>8</xdr:row>
      <xdr:rowOff>57150</xdr:rowOff>
    </xdr:from>
    <xdr:to>
      <xdr:col>44</xdr:col>
      <xdr:colOff>0</xdr:colOff>
      <xdr:row>9</xdr:row>
      <xdr:rowOff>0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4038600" y="1390650"/>
          <a:ext cx="2943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TOTAL DE DIAS</a:t>
          </a:r>
          <a:r>
            <a:rPr lang="en-US" cap="none" sz="1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CALENDARIZADAS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190500</xdr:colOff>
      <xdr:row>5</xdr:row>
      <xdr:rowOff>38100</xdr:rowOff>
    </xdr:from>
    <xdr:to>
      <xdr:col>32</xdr:col>
      <xdr:colOff>409575</xdr:colOff>
      <xdr:row>8</xdr:row>
      <xdr:rowOff>123825</xdr:rowOff>
    </xdr:to>
    <xdr:sp macro="[0]!Ingreso">
      <xdr:nvSpPr>
        <xdr:cNvPr id="1" name="IngAsist"/>
        <xdr:cNvSpPr>
          <a:spLocks/>
        </xdr:cNvSpPr>
      </xdr:nvSpPr>
      <xdr:spPr>
        <a:xfrm>
          <a:off x="8267700" y="981075"/>
          <a:ext cx="1590675" cy="5238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Nuevo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Reporte de Asistencia</a:t>
          </a:r>
        </a:p>
      </xdr:txBody>
    </xdr:sp>
    <xdr:clientData fPrintsWithSheet="0"/>
  </xdr:twoCellAnchor>
  <xdr:twoCellAnchor editAs="absolute">
    <xdr:from>
      <xdr:col>28</xdr:col>
      <xdr:colOff>180975</xdr:colOff>
      <xdr:row>2</xdr:row>
      <xdr:rowOff>38100</xdr:rowOff>
    </xdr:from>
    <xdr:to>
      <xdr:col>32</xdr:col>
      <xdr:colOff>400050</xdr:colOff>
      <xdr:row>4</xdr:row>
      <xdr:rowOff>9525</xdr:rowOff>
    </xdr:to>
    <xdr:sp macro="[0]!EnviarInformacion">
      <xdr:nvSpPr>
        <xdr:cNvPr id="2" name="EnvInf" hidden="1"/>
        <xdr:cNvSpPr>
          <a:spLocks/>
        </xdr:cNvSpPr>
      </xdr:nvSpPr>
      <xdr:spPr>
        <a:xfrm>
          <a:off x="8258175" y="542925"/>
          <a:ext cx="1590675" cy="35242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Enviar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Información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1</xdr:row>
      <xdr:rowOff>123825</xdr:rowOff>
    </xdr:to>
    <xdr:pic>
      <xdr:nvPicPr>
        <xdr:cNvPr id="3" name="6 Imagen" descr="http://www.minedu.gob.pe/minedu/img/logo_ministerio_educa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0</xdr:row>
      <xdr:rowOff>0</xdr:rowOff>
    </xdr:from>
    <xdr:to>
      <xdr:col>32</xdr:col>
      <xdr:colOff>390525</xdr:colOff>
      <xdr:row>1</xdr:row>
      <xdr:rowOff>161925</xdr:rowOff>
    </xdr:to>
    <xdr:pic>
      <xdr:nvPicPr>
        <xdr:cNvPr id="4" name="7 Imagen" descr="C:\Users\RTICONA\Desktop\NUEVO LOGO GRT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28575</xdr:colOff>
      <xdr:row>6</xdr:row>
      <xdr:rowOff>9525</xdr:rowOff>
    </xdr:from>
    <xdr:to>
      <xdr:col>27</xdr:col>
      <xdr:colOff>295275</xdr:colOff>
      <xdr:row>8</xdr:row>
      <xdr:rowOff>85725</xdr:rowOff>
    </xdr:to>
    <xdr:sp>
      <xdr:nvSpPr>
        <xdr:cNvPr id="5" name="Enlace" hidden="1">
          <a:hlinkClick r:id="rId3"/>
        </xdr:cNvPr>
        <xdr:cNvSpPr>
          <a:spLocks/>
        </xdr:cNvSpPr>
      </xdr:nvSpPr>
      <xdr:spPr>
        <a:xfrm>
          <a:off x="5810250" y="1143000"/>
          <a:ext cx="2247900" cy="32385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aquí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verificar  su registro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314325</xdr:rowOff>
    </xdr:to>
    <xdr:pic>
      <xdr:nvPicPr>
        <xdr:cNvPr id="1" name="3 Imagen" descr="http://www.minedu.gob.pe/minedu/img/logo_ministerio_educa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28575</xdr:colOff>
      <xdr:row>0</xdr:row>
      <xdr:rowOff>0</xdr:rowOff>
    </xdr:from>
    <xdr:to>
      <xdr:col>26</xdr:col>
      <xdr:colOff>0</xdr:colOff>
      <xdr:row>0</xdr:row>
      <xdr:rowOff>342900</xdr:rowOff>
    </xdr:to>
    <xdr:pic>
      <xdr:nvPicPr>
        <xdr:cNvPr id="2" name="4 Imagen" descr="C:\Users\RTICONA\Desktop\NUEVO LOGO GRT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194</xdr:row>
      <xdr:rowOff>0</xdr:rowOff>
    </xdr:from>
    <xdr:to>
      <xdr:col>31</xdr:col>
      <xdr:colOff>647700</xdr:colOff>
      <xdr:row>214</xdr:row>
      <xdr:rowOff>66675</xdr:rowOff>
    </xdr:to>
    <xdr:sp>
      <xdr:nvSpPr>
        <xdr:cNvPr id="3" name="1 Rectángulo"/>
        <xdr:cNvSpPr>
          <a:spLocks/>
        </xdr:cNvSpPr>
      </xdr:nvSpPr>
      <xdr:spPr>
        <a:xfrm>
          <a:off x="1219200" y="29651325"/>
          <a:ext cx="5753100" cy="3486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3</xdr:col>
      <xdr:colOff>1000125</xdr:colOff>
      <xdr:row>9</xdr:row>
      <xdr:rowOff>0</xdr:rowOff>
    </xdr:from>
    <xdr:to>
      <xdr:col>25</xdr:col>
      <xdr:colOff>19050</xdr:colOff>
      <xdr:row>9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2714625" y="1390650"/>
          <a:ext cx="30480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11</xdr:row>
      <xdr:rowOff>0</xdr:rowOff>
    </xdr:from>
    <xdr:to>
      <xdr:col>24</xdr:col>
      <xdr:colOff>247650</xdr:colOff>
      <xdr:row>11</xdr:row>
      <xdr:rowOff>0</xdr:rowOff>
    </xdr:to>
    <xdr:sp>
      <xdr:nvSpPr>
        <xdr:cNvPr id="5" name="12 Conector recto"/>
        <xdr:cNvSpPr>
          <a:spLocks/>
        </xdr:cNvSpPr>
      </xdr:nvSpPr>
      <xdr:spPr>
        <a:xfrm>
          <a:off x="2714625" y="1676400"/>
          <a:ext cx="30099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13</xdr:row>
      <xdr:rowOff>0</xdr:rowOff>
    </xdr:from>
    <xdr:to>
      <xdr:col>24</xdr:col>
      <xdr:colOff>247650</xdr:colOff>
      <xdr:row>13</xdr:row>
      <xdr:rowOff>0</xdr:rowOff>
    </xdr:to>
    <xdr:sp>
      <xdr:nvSpPr>
        <xdr:cNvPr id="6" name="13 Conector recto"/>
        <xdr:cNvSpPr>
          <a:spLocks/>
        </xdr:cNvSpPr>
      </xdr:nvSpPr>
      <xdr:spPr>
        <a:xfrm>
          <a:off x="2714625" y="1962150"/>
          <a:ext cx="30099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14</xdr:row>
      <xdr:rowOff>38100</xdr:rowOff>
    </xdr:from>
    <xdr:to>
      <xdr:col>24</xdr:col>
      <xdr:colOff>247650</xdr:colOff>
      <xdr:row>14</xdr:row>
      <xdr:rowOff>38100</xdr:rowOff>
    </xdr:to>
    <xdr:sp>
      <xdr:nvSpPr>
        <xdr:cNvPr id="7" name="14 Conector recto"/>
        <xdr:cNvSpPr>
          <a:spLocks/>
        </xdr:cNvSpPr>
      </xdr:nvSpPr>
      <xdr:spPr>
        <a:xfrm>
          <a:off x="2714625" y="2152650"/>
          <a:ext cx="30099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276225</xdr:rowOff>
    </xdr:from>
    <xdr:to>
      <xdr:col>3</xdr:col>
      <xdr:colOff>76200</xdr:colOff>
      <xdr:row>6</xdr:row>
      <xdr:rowOff>19050</xdr:rowOff>
    </xdr:to>
    <xdr:sp>
      <xdr:nvSpPr>
        <xdr:cNvPr id="8" name="2 CuadroTexto"/>
        <xdr:cNvSpPr txBox="1">
          <a:spLocks noChangeArrowheads="1"/>
        </xdr:cNvSpPr>
      </xdr:nvSpPr>
      <xdr:spPr>
        <a:xfrm>
          <a:off x="190500" y="6286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TOTAL DEL PERSONAL
</a:t>
          </a:r>
        </a:p>
      </xdr:txBody>
    </xdr:sp>
    <xdr:clientData/>
  </xdr:twoCellAnchor>
  <xdr:twoCellAnchor>
    <xdr:from>
      <xdr:col>3</xdr:col>
      <xdr:colOff>1476375</xdr:colOff>
      <xdr:row>1</xdr:row>
      <xdr:rowOff>247650</xdr:rowOff>
    </xdr:from>
    <xdr:to>
      <xdr:col>25</xdr:col>
      <xdr:colOff>76200</xdr:colOff>
      <xdr:row>6</xdr:row>
      <xdr:rowOff>19050</xdr:rowOff>
    </xdr:to>
    <xdr:sp>
      <xdr:nvSpPr>
        <xdr:cNvPr id="9" name="10 CuadroTexto"/>
        <xdr:cNvSpPr txBox="1">
          <a:spLocks noChangeArrowheads="1"/>
        </xdr:cNvSpPr>
      </xdr:nvSpPr>
      <xdr:spPr>
        <a:xfrm>
          <a:off x="3190875" y="600075"/>
          <a:ext cx="2628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HORAS EFECTIVAS DE TRABAJO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PEDAGÓGICO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30</xdr:col>
      <xdr:colOff>219075</xdr:colOff>
      <xdr:row>5</xdr:row>
      <xdr:rowOff>19050</xdr:rowOff>
    </xdr:from>
    <xdr:to>
      <xdr:col>30</xdr:col>
      <xdr:colOff>1847850</xdr:colOff>
      <xdr:row>8</xdr:row>
      <xdr:rowOff>123825</xdr:rowOff>
    </xdr:to>
    <xdr:sp macro="[0]!IngresoPer">
      <xdr:nvSpPr>
        <xdr:cNvPr id="1" name="IngAsist"/>
        <xdr:cNvSpPr>
          <a:spLocks/>
        </xdr:cNvSpPr>
      </xdr:nvSpPr>
      <xdr:spPr>
        <a:xfrm>
          <a:off x="7877175" y="933450"/>
          <a:ext cx="1628775" cy="5429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Nuevo Registro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Asistencia</a:t>
          </a:r>
        </a:p>
      </xdr:txBody>
    </xdr:sp>
    <xdr:clientData fPrintsWithSheet="0"/>
  </xdr:twoCellAnchor>
  <xdr:twoCellAnchor editAs="absolute">
    <xdr:from>
      <xdr:col>30</xdr:col>
      <xdr:colOff>200025</xdr:colOff>
      <xdr:row>2</xdr:row>
      <xdr:rowOff>38100</xdr:rowOff>
    </xdr:from>
    <xdr:to>
      <xdr:col>30</xdr:col>
      <xdr:colOff>1866900</xdr:colOff>
      <xdr:row>4</xdr:row>
      <xdr:rowOff>28575</xdr:rowOff>
    </xdr:to>
    <xdr:sp macro="[0]!EnviarInformacion2">
      <xdr:nvSpPr>
        <xdr:cNvPr id="2" name="EnvInf" hidden="1"/>
        <xdr:cNvSpPr>
          <a:spLocks/>
        </xdr:cNvSpPr>
      </xdr:nvSpPr>
      <xdr:spPr>
        <a:xfrm>
          <a:off x="7858125" y="514350"/>
          <a:ext cx="1666875" cy="3714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Enviar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Información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3" name="6 Imagen" descr="http://www.minedu.gob.pe/minedu/img/logo_ministerio_educa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1285875</xdr:colOff>
      <xdr:row>0</xdr:row>
      <xdr:rowOff>0</xdr:rowOff>
    </xdr:from>
    <xdr:to>
      <xdr:col>30</xdr:col>
      <xdr:colOff>2619375</xdr:colOff>
      <xdr:row>1</xdr:row>
      <xdr:rowOff>180975</xdr:rowOff>
    </xdr:to>
    <xdr:pic>
      <xdr:nvPicPr>
        <xdr:cNvPr id="4" name="7 Imagen" descr="C:\Users\RTICONA\Desktop\NUEVO LOGO GRT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0</xdr:colOff>
      <xdr:row>5</xdr:row>
      <xdr:rowOff>171450</xdr:rowOff>
    </xdr:from>
    <xdr:to>
      <xdr:col>30</xdr:col>
      <xdr:colOff>0</xdr:colOff>
      <xdr:row>8</xdr:row>
      <xdr:rowOff>47625</xdr:rowOff>
    </xdr:to>
    <xdr:sp>
      <xdr:nvSpPr>
        <xdr:cNvPr id="5" name="Enlace" hidden="1">
          <a:hlinkClick r:id="rId3"/>
        </xdr:cNvPr>
        <xdr:cNvSpPr>
          <a:spLocks/>
        </xdr:cNvSpPr>
      </xdr:nvSpPr>
      <xdr:spPr>
        <a:xfrm>
          <a:off x="5448300" y="1085850"/>
          <a:ext cx="2209800" cy="3143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aquí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verificar  su registro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1</xdr:row>
      <xdr:rowOff>38100</xdr:rowOff>
    </xdr:to>
    <xdr:pic>
      <xdr:nvPicPr>
        <xdr:cNvPr id="1" name="6 Imagen" descr="http://www.minedu.gob.pe/minedu/img/logo_ministerio_educa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333375</xdr:colOff>
      <xdr:row>0</xdr:row>
      <xdr:rowOff>0</xdr:rowOff>
    </xdr:from>
    <xdr:to>
      <xdr:col>45</xdr:col>
      <xdr:colOff>0</xdr:colOff>
      <xdr:row>1</xdr:row>
      <xdr:rowOff>66675</xdr:rowOff>
    </xdr:to>
    <xdr:pic>
      <xdr:nvPicPr>
        <xdr:cNvPr id="2" name="7 Imagen" descr="C:\Users\RTICONA\Desktop\NUEVO LOGO GRT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28575</xdr:colOff>
      <xdr:row>1</xdr:row>
      <xdr:rowOff>76200</xdr:rowOff>
    </xdr:from>
    <xdr:to>
      <xdr:col>40</xdr:col>
      <xdr:colOff>123825</xdr:colOff>
      <xdr:row>2</xdr:row>
      <xdr:rowOff>180975</xdr:rowOff>
    </xdr:to>
    <xdr:sp>
      <xdr:nvSpPr>
        <xdr:cNvPr id="3" name="Enlace" hidden="1">
          <a:hlinkClick r:id="rId3"/>
        </xdr:cNvPr>
        <xdr:cNvSpPr>
          <a:spLocks/>
        </xdr:cNvSpPr>
      </xdr:nvSpPr>
      <xdr:spPr>
        <a:xfrm>
          <a:off x="7629525" y="381000"/>
          <a:ext cx="2028825" cy="25717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aquí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verificar su registro</a:t>
          </a:r>
        </a:p>
      </xdr:txBody>
    </xdr:sp>
    <xdr:clientData fPrintsWithSheet="0"/>
  </xdr:twoCellAnchor>
  <xdr:twoCellAnchor editAs="absolute">
    <xdr:from>
      <xdr:col>40</xdr:col>
      <xdr:colOff>180975</xdr:colOff>
      <xdr:row>1</xdr:row>
      <xdr:rowOff>85725</xdr:rowOff>
    </xdr:from>
    <xdr:to>
      <xdr:col>44</xdr:col>
      <xdr:colOff>400050</xdr:colOff>
      <xdr:row>2</xdr:row>
      <xdr:rowOff>161925</xdr:rowOff>
    </xdr:to>
    <xdr:sp macro="[0]!EnviarInformacion3">
      <xdr:nvSpPr>
        <xdr:cNvPr id="4" name="EnvInf"/>
        <xdr:cNvSpPr>
          <a:spLocks/>
        </xdr:cNvSpPr>
      </xdr:nvSpPr>
      <xdr:spPr>
        <a:xfrm>
          <a:off x="9715500" y="390525"/>
          <a:ext cx="1657350" cy="2286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Enviar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Información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FFFF00"/>
  </sheetPr>
  <dimension ref="A1:AR139"/>
  <sheetViews>
    <sheetView tabSelected="1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5.421875" style="9" customWidth="1"/>
    <col min="2" max="2" width="15.28125" style="20" customWidth="1"/>
    <col min="3" max="3" width="11.421875" style="20" customWidth="1"/>
    <col min="4" max="4" width="13.57421875" style="20" customWidth="1"/>
    <col min="5" max="5" width="14.7109375" style="20" customWidth="1"/>
    <col min="6" max="6" width="4.421875" style="13" hidden="1" customWidth="1"/>
    <col min="7" max="7" width="4.421875" style="22" hidden="1" customWidth="1"/>
    <col min="8" max="8" width="5.28125" style="23" hidden="1" customWidth="1"/>
    <col min="9" max="9" width="6.7109375" style="23" hidden="1" customWidth="1"/>
    <col min="10" max="10" width="4.421875" style="13" hidden="1" customWidth="1"/>
    <col min="11" max="11" width="4.421875" style="22" hidden="1" customWidth="1"/>
    <col min="12" max="12" width="7.28125" style="23" hidden="1" customWidth="1"/>
    <col min="13" max="13" width="6.00390625" style="23" hidden="1" customWidth="1"/>
    <col min="14" max="14" width="4.421875" style="13" hidden="1" customWidth="1"/>
    <col min="15" max="15" width="4.421875" style="22" hidden="1" customWidth="1"/>
    <col min="16" max="16" width="6.57421875" style="23" hidden="1" customWidth="1"/>
    <col min="17" max="17" width="6.28125" style="23" hidden="1" customWidth="1"/>
    <col min="18" max="18" width="4.421875" style="13" hidden="1" customWidth="1"/>
    <col min="19" max="19" width="4.421875" style="22" hidden="1" customWidth="1"/>
    <col min="20" max="20" width="5.7109375" style="23" hidden="1" customWidth="1"/>
    <col min="21" max="21" width="5.8515625" style="23" hidden="1" customWidth="1"/>
    <col min="22" max="22" width="4.421875" style="13" hidden="1" customWidth="1"/>
    <col min="23" max="23" width="4.421875" style="22" hidden="1" customWidth="1"/>
    <col min="24" max="24" width="5.7109375" style="23" hidden="1" customWidth="1"/>
    <col min="25" max="25" width="7.140625" style="23" hidden="1" customWidth="1"/>
    <col min="26" max="26" width="4.421875" style="13" hidden="1" customWidth="1"/>
    <col min="27" max="27" width="4.421875" style="22" hidden="1" customWidth="1"/>
    <col min="28" max="29" width="6.28125" style="23" hidden="1" customWidth="1"/>
    <col min="30" max="31" width="4.421875" style="22" hidden="1" customWidth="1"/>
    <col min="32" max="32" width="7.28125" style="23" hidden="1" customWidth="1"/>
    <col min="33" max="33" width="6.7109375" style="23" hidden="1" customWidth="1"/>
    <col min="34" max="43" width="3.8515625" style="13" customWidth="1"/>
    <col min="44" max="44" width="5.7109375" style="13" customWidth="1"/>
    <col min="45" max="45" width="4.7109375" style="13" customWidth="1"/>
    <col min="46" max="16384" width="11.421875" style="13" customWidth="1"/>
  </cols>
  <sheetData>
    <row r="1" spans="1:5" ht="27.75" customHeight="1">
      <c r="A1" s="7"/>
      <c r="B1" s="13"/>
      <c r="C1" s="13"/>
      <c r="D1" s="13"/>
      <c r="E1" s="13"/>
    </row>
    <row r="2" spans="1:12" ht="15">
      <c r="A2" s="313" t="s">
        <v>28</v>
      </c>
      <c r="B2" s="313"/>
      <c r="C2" s="313"/>
      <c r="D2" s="313"/>
      <c r="E2" s="313"/>
      <c r="G2" s="22" t="s">
        <v>69</v>
      </c>
      <c r="H2" s="54" t="s">
        <v>70</v>
      </c>
      <c r="I2" s="54" t="s">
        <v>25</v>
      </c>
      <c r="J2" s="13" t="s">
        <v>71</v>
      </c>
      <c r="L2" s="54"/>
    </row>
    <row r="3" spans="1:5" ht="6" customHeight="1">
      <c r="A3" s="7"/>
      <c r="B3" s="13"/>
      <c r="C3" s="13"/>
      <c r="D3" s="13"/>
      <c r="E3" s="13"/>
    </row>
    <row r="4" spans="1:21" ht="15">
      <c r="A4" s="318" t="s">
        <v>0</v>
      </c>
      <c r="B4" s="318"/>
      <c r="C4" s="321"/>
      <c r="D4" s="322"/>
      <c r="E4" s="323"/>
      <c r="G4" s="55">
        <v>1</v>
      </c>
      <c r="H4" s="56">
        <v>2</v>
      </c>
      <c r="I4" s="56">
        <v>3</v>
      </c>
      <c r="J4" s="57">
        <v>4</v>
      </c>
      <c r="K4" s="55">
        <v>5</v>
      </c>
      <c r="L4" s="56">
        <v>6</v>
      </c>
      <c r="M4" s="56" t="s">
        <v>336</v>
      </c>
      <c r="N4" s="305" t="s">
        <v>337</v>
      </c>
      <c r="O4" s="306"/>
      <c r="P4" s="56"/>
      <c r="Q4" s="56"/>
      <c r="R4" s="57"/>
      <c r="S4" s="55"/>
      <c r="T4" s="56"/>
      <c r="U4" s="56"/>
    </row>
    <row r="5" spans="1:5" ht="5.25" customHeight="1">
      <c r="A5" s="2"/>
      <c r="B5" s="14"/>
      <c r="C5" s="14"/>
      <c r="D5" s="14"/>
      <c r="E5" s="14"/>
    </row>
    <row r="6" spans="1:5" ht="15">
      <c r="A6" s="318" t="s">
        <v>1</v>
      </c>
      <c r="B6" s="318"/>
      <c r="C6" s="321"/>
      <c r="D6" s="322"/>
      <c r="E6" s="323"/>
    </row>
    <row r="7" spans="1:5" ht="6" customHeight="1">
      <c r="A7" s="5"/>
      <c r="B7" s="14"/>
      <c r="C7" s="14"/>
      <c r="D7" s="14"/>
      <c r="E7" s="15"/>
    </row>
    <row r="8" spans="1:5" ht="15">
      <c r="A8" s="318" t="s">
        <v>2</v>
      </c>
      <c r="B8" s="318"/>
      <c r="C8" s="321"/>
      <c r="D8" s="322"/>
      <c r="E8" s="323"/>
    </row>
    <row r="9" spans="1:5" ht="16.5" customHeight="1">
      <c r="A9" s="5"/>
      <c r="B9" s="16"/>
      <c r="C9" s="16"/>
      <c r="D9" s="17"/>
      <c r="E9" s="18"/>
    </row>
    <row r="10" spans="1:44" ht="15">
      <c r="A10" s="5"/>
      <c r="B10" s="1" t="s">
        <v>3</v>
      </c>
      <c r="C10" s="1" t="s">
        <v>21</v>
      </c>
      <c r="D10" s="1" t="s">
        <v>22</v>
      </c>
      <c r="E10" s="18"/>
      <c r="F10" s="43"/>
      <c r="G10" s="252"/>
      <c r="H10" s="253"/>
      <c r="I10" s="253"/>
      <c r="J10" s="43"/>
      <c r="K10" s="252"/>
      <c r="L10" s="253"/>
      <c r="M10" s="253"/>
      <c r="N10" s="43"/>
      <c r="O10" s="252"/>
      <c r="P10" s="253"/>
      <c r="Q10" s="253"/>
      <c r="R10" s="43"/>
      <c r="S10" s="252"/>
      <c r="T10" s="253"/>
      <c r="U10" s="253"/>
      <c r="V10" s="43"/>
      <c r="W10" s="252"/>
      <c r="X10" s="253"/>
      <c r="Y10" s="253"/>
      <c r="Z10" s="43"/>
      <c r="AA10" s="252"/>
      <c r="AB10" s="253"/>
      <c r="AC10" s="253"/>
      <c r="AD10" s="252"/>
      <c r="AE10" s="252"/>
      <c r="AF10" s="253"/>
      <c r="AG10" s="43"/>
      <c r="AH10" s="78" t="s">
        <v>295</v>
      </c>
      <c r="AI10" s="78" t="s">
        <v>296</v>
      </c>
      <c r="AJ10" s="78" t="s">
        <v>297</v>
      </c>
      <c r="AK10" s="78" t="s">
        <v>298</v>
      </c>
      <c r="AL10" s="78" t="s">
        <v>299</v>
      </c>
      <c r="AM10" s="78" t="s">
        <v>300</v>
      </c>
      <c r="AN10" s="78" t="s">
        <v>301</v>
      </c>
      <c r="AO10" s="78" t="s">
        <v>302</v>
      </c>
      <c r="AP10" s="78" t="s">
        <v>303</v>
      </c>
      <c r="AQ10" s="78" t="s">
        <v>304</v>
      </c>
      <c r="AR10" s="78" t="s">
        <v>305</v>
      </c>
    </row>
    <row r="11" spans="1:44" ht="14.25" customHeight="1">
      <c r="A11" s="5"/>
      <c r="B11" s="25" t="s">
        <v>18</v>
      </c>
      <c r="C11" s="26">
        <f>_xlfn.COUNTIFS(B18:B117,"=INICIAL",A18:A117,"&gt;0")</f>
        <v>0</v>
      </c>
      <c r="D11" s="26">
        <f>_xlfn.SUMIFS(E18:E117,B18:B117,"=INICIAL")</f>
        <v>0</v>
      </c>
      <c r="E11" s="254" t="s">
        <v>18</v>
      </c>
      <c r="F11" s="43"/>
      <c r="G11" s="252"/>
      <c r="H11" s="253"/>
      <c r="I11" s="253"/>
      <c r="J11" s="43"/>
      <c r="K11" s="252"/>
      <c r="L11" s="253"/>
      <c r="M11" s="253"/>
      <c r="N11" s="43"/>
      <c r="O11" s="252"/>
      <c r="P11" s="253"/>
      <c r="Q11" s="253"/>
      <c r="R11" s="43"/>
      <c r="S11" s="252"/>
      <c r="T11" s="253"/>
      <c r="U11" s="253"/>
      <c r="V11" s="43"/>
      <c r="W11" s="252"/>
      <c r="X11" s="253"/>
      <c r="Y11" s="253"/>
      <c r="Z11" s="43"/>
      <c r="AA11" s="252"/>
      <c r="AB11" s="253"/>
      <c r="AC11" s="253"/>
      <c r="AD11" s="252"/>
      <c r="AE11" s="252"/>
      <c r="AF11" s="253"/>
      <c r="AG11" s="253"/>
      <c r="AH11" s="259">
        <v>12</v>
      </c>
      <c r="AI11" s="259">
        <v>18</v>
      </c>
      <c r="AJ11" s="259">
        <v>22</v>
      </c>
      <c r="AK11" s="259">
        <v>19</v>
      </c>
      <c r="AL11" s="259">
        <v>16</v>
      </c>
      <c r="AM11" s="259">
        <v>17</v>
      </c>
      <c r="AN11" s="259">
        <v>22</v>
      </c>
      <c r="AO11" s="259">
        <v>21</v>
      </c>
      <c r="AP11" s="259">
        <v>21</v>
      </c>
      <c r="AQ11" s="259">
        <v>16</v>
      </c>
      <c r="AR11" s="260">
        <f>SUM(AH11:AQ11)</f>
        <v>184</v>
      </c>
    </row>
    <row r="12" spans="1:44" ht="14.25" customHeight="1">
      <c r="A12" s="5"/>
      <c r="B12" s="25" t="s">
        <v>19</v>
      </c>
      <c r="C12" s="26">
        <f>_xlfn.COUNTIFS(B18:B117,"=PRIMARIA",A18:A117,"&lt;&gt;0")</f>
        <v>0</v>
      </c>
      <c r="D12" s="26">
        <f>_xlfn.SUMIFS(E18:E117,B18:B117,"=PRIMARIA")</f>
        <v>0</v>
      </c>
      <c r="E12" s="254" t="s">
        <v>19</v>
      </c>
      <c r="F12" s="319">
        <v>42457</v>
      </c>
      <c r="G12" s="320"/>
      <c r="H12" s="320"/>
      <c r="I12" s="320"/>
      <c r="J12" s="319">
        <v>42458</v>
      </c>
      <c r="K12" s="320"/>
      <c r="L12" s="320"/>
      <c r="M12" s="320"/>
      <c r="N12" s="319">
        <v>42459</v>
      </c>
      <c r="O12" s="320"/>
      <c r="P12" s="320"/>
      <c r="Q12" s="320"/>
      <c r="R12" s="319">
        <v>42460</v>
      </c>
      <c r="S12" s="320"/>
      <c r="T12" s="320"/>
      <c r="U12" s="320"/>
      <c r="V12" s="319">
        <v>42461</v>
      </c>
      <c r="W12" s="320"/>
      <c r="X12" s="320"/>
      <c r="Y12" s="320"/>
      <c r="Z12" s="319">
        <v>42462</v>
      </c>
      <c r="AA12" s="320"/>
      <c r="AB12" s="320"/>
      <c r="AC12" s="320"/>
      <c r="AD12" s="324" t="s">
        <v>16</v>
      </c>
      <c r="AE12" s="324" t="s">
        <v>17</v>
      </c>
      <c r="AF12" s="328" t="s">
        <v>11</v>
      </c>
      <c r="AG12" s="328" t="s">
        <v>14</v>
      </c>
      <c r="AH12" s="259">
        <v>12</v>
      </c>
      <c r="AI12" s="259">
        <v>18</v>
      </c>
      <c r="AJ12" s="259">
        <v>22</v>
      </c>
      <c r="AK12" s="259">
        <v>19</v>
      </c>
      <c r="AL12" s="259">
        <v>16</v>
      </c>
      <c r="AM12" s="259">
        <v>17</v>
      </c>
      <c r="AN12" s="259">
        <v>22</v>
      </c>
      <c r="AO12" s="259">
        <v>21</v>
      </c>
      <c r="AP12" s="259">
        <v>21</v>
      </c>
      <c r="AQ12" s="259">
        <v>16</v>
      </c>
      <c r="AR12" s="260">
        <f>SUM(AH12:AQ12)</f>
        <v>184</v>
      </c>
    </row>
    <row r="13" spans="1:44" ht="14.25" customHeight="1">
      <c r="A13" s="5"/>
      <c r="B13" s="25" t="s">
        <v>20</v>
      </c>
      <c r="C13" s="26">
        <f>_xlfn.COUNTIFS(B18:B117,"=SECUNDARIA",A18:A117,"&gt;0")</f>
        <v>0</v>
      </c>
      <c r="D13" s="26">
        <f>_xlfn.SUMIFS(E18:E117,B18:B117,"=SECUNDARIA")</f>
        <v>0</v>
      </c>
      <c r="E13" s="254" t="s">
        <v>20</v>
      </c>
      <c r="F13" s="320" t="s">
        <v>6</v>
      </c>
      <c r="G13" s="320"/>
      <c r="H13" s="320"/>
      <c r="I13" s="320"/>
      <c r="J13" s="320" t="s">
        <v>7</v>
      </c>
      <c r="K13" s="320"/>
      <c r="L13" s="320"/>
      <c r="M13" s="320"/>
      <c r="N13" s="320" t="s">
        <v>8</v>
      </c>
      <c r="O13" s="320"/>
      <c r="P13" s="320"/>
      <c r="Q13" s="320"/>
      <c r="R13" s="320" t="s">
        <v>57</v>
      </c>
      <c r="S13" s="320"/>
      <c r="T13" s="320"/>
      <c r="U13" s="320"/>
      <c r="V13" s="320" t="s">
        <v>10</v>
      </c>
      <c r="W13" s="320"/>
      <c r="X13" s="320"/>
      <c r="Y13" s="320"/>
      <c r="Z13" s="320" t="s">
        <v>58</v>
      </c>
      <c r="AA13" s="320"/>
      <c r="AB13" s="320"/>
      <c r="AC13" s="320"/>
      <c r="AD13" s="324"/>
      <c r="AE13" s="324"/>
      <c r="AF13" s="328"/>
      <c r="AG13" s="328"/>
      <c r="AH13" s="259">
        <v>12</v>
      </c>
      <c r="AI13" s="259">
        <v>18</v>
      </c>
      <c r="AJ13" s="259">
        <v>22</v>
      </c>
      <c r="AK13" s="259">
        <v>19</v>
      </c>
      <c r="AL13" s="259">
        <v>16</v>
      </c>
      <c r="AM13" s="259">
        <v>17</v>
      </c>
      <c r="AN13" s="259">
        <v>22</v>
      </c>
      <c r="AO13" s="259">
        <v>21</v>
      </c>
      <c r="AP13" s="259">
        <v>21</v>
      </c>
      <c r="AQ13" s="259">
        <v>16</v>
      </c>
      <c r="AR13" s="260">
        <f>SUM(AH13:AQ13)</f>
        <v>184</v>
      </c>
    </row>
    <row r="14" spans="1:43" ht="14.25" customHeight="1">
      <c r="A14" s="5"/>
      <c r="B14" s="21" t="s">
        <v>23</v>
      </c>
      <c r="C14" s="251">
        <f>SUM(C11:C13)</f>
        <v>0</v>
      </c>
      <c r="D14" s="251">
        <f>SUM(D11:D13)</f>
        <v>0</v>
      </c>
      <c r="E14" s="18"/>
      <c r="F14" s="255" t="s">
        <v>12</v>
      </c>
      <c r="G14" s="256" t="s">
        <v>13</v>
      </c>
      <c r="H14" s="257" t="s">
        <v>11</v>
      </c>
      <c r="I14" s="258" t="s">
        <v>14</v>
      </c>
      <c r="J14" s="255" t="s">
        <v>12</v>
      </c>
      <c r="K14" s="256" t="s">
        <v>13</v>
      </c>
      <c r="L14" s="257" t="s">
        <v>11</v>
      </c>
      <c r="M14" s="258" t="s">
        <v>14</v>
      </c>
      <c r="N14" s="255" t="s">
        <v>12</v>
      </c>
      <c r="O14" s="256" t="s">
        <v>13</v>
      </c>
      <c r="P14" s="257" t="s">
        <v>11</v>
      </c>
      <c r="Q14" s="258" t="s">
        <v>14</v>
      </c>
      <c r="R14" s="255" t="s">
        <v>12</v>
      </c>
      <c r="S14" s="256" t="s">
        <v>13</v>
      </c>
      <c r="T14" s="257" t="s">
        <v>11</v>
      </c>
      <c r="U14" s="258" t="s">
        <v>14</v>
      </c>
      <c r="V14" s="255" t="s">
        <v>12</v>
      </c>
      <c r="W14" s="256" t="s">
        <v>13</v>
      </c>
      <c r="X14" s="257" t="s">
        <v>11</v>
      </c>
      <c r="Y14" s="258" t="s">
        <v>14</v>
      </c>
      <c r="Z14" s="255" t="s">
        <v>12</v>
      </c>
      <c r="AA14" s="256" t="s">
        <v>13</v>
      </c>
      <c r="AB14" s="257" t="s">
        <v>11</v>
      </c>
      <c r="AC14" s="258" t="s">
        <v>14</v>
      </c>
      <c r="AD14" s="324"/>
      <c r="AE14" s="324"/>
      <c r="AF14" s="328"/>
      <c r="AG14" s="328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5" ht="6.75" customHeight="1">
      <c r="A15" s="7"/>
      <c r="B15" s="19"/>
      <c r="C15" s="19"/>
      <c r="D15" s="19"/>
      <c r="E15" s="19"/>
    </row>
    <row r="16" spans="1:8" ht="15" customHeight="1">
      <c r="A16" s="316" t="s">
        <v>15</v>
      </c>
      <c r="B16" s="314" t="s">
        <v>3</v>
      </c>
      <c r="C16" s="314" t="s">
        <v>67</v>
      </c>
      <c r="D16" s="314" t="s">
        <v>68</v>
      </c>
      <c r="E16" s="314" t="s">
        <v>5</v>
      </c>
      <c r="H16" s="23">
        <v>0.01</v>
      </c>
    </row>
    <row r="17" spans="1:5" ht="15">
      <c r="A17" s="317"/>
      <c r="B17" s="315"/>
      <c r="C17" s="315"/>
      <c r="D17" s="315"/>
      <c r="E17" s="315"/>
    </row>
    <row r="18" spans="1:33" s="53" customFormat="1" ht="15">
      <c r="A18" s="51">
        <f>_xlfn.IFERROR(IF(COUNTA(B18:E18)=4,1,""),"")</f>
      </c>
      <c r="B18" s="47"/>
      <c r="C18" s="47"/>
      <c r="D18" s="47"/>
      <c r="E18" s="47"/>
      <c r="F18" s="47"/>
      <c r="G18" s="48">
        <f>IF(COUNTA($E18,F18)=2,$E18-F18,"")</f>
      </c>
      <c r="H18" s="49">
        <f>IF(COUNTA($E18,F18)=2,((F18*100)/$E18)/100,"")</f>
      </c>
      <c r="I18" s="49">
        <f>IF(COUNTA($E18,F18)=2,((G18*100)/$E18)/100,"")</f>
      </c>
      <c r="J18" s="47"/>
      <c r="K18" s="48">
        <f>IF(COUNTA($E18,J18)=2,$E18-J18,"")</f>
      </c>
      <c r="L18" s="49">
        <f>IF(COUNTA($E18,J18)=2,((J18*100)/$E18)/100,"")</f>
      </c>
      <c r="M18" s="49">
        <f>IF(COUNTA($E18,J18)=2,((K18*100)/$E18)/100,"")</f>
      </c>
      <c r="N18" s="47"/>
      <c r="O18" s="48">
        <f>IF(COUNTA($E18,N18)=2,$E18-N18,"")</f>
      </c>
      <c r="P18" s="49">
        <f>IF(COUNTA($E18,N18)=2,((N18*100)/$E18)/100,"")</f>
      </c>
      <c r="Q18" s="49">
        <f>IF(COUNTA($E18,N18)=2,((O18*100)/$E18)/100,"")</f>
      </c>
      <c r="R18" s="47"/>
      <c r="S18" s="48">
        <f>IF(COUNTA($E18,R18)=2,$E18-R18,"")</f>
      </c>
      <c r="T18" s="49">
        <f>IF(COUNTA($E18,R18)=2,((R18*100)/$E18)/100,"")</f>
      </c>
      <c r="U18" s="49">
        <f>IF(COUNTA($E18,R18)=2,((S18*100)/$E18)/100,"")</f>
      </c>
      <c r="V18" s="47"/>
      <c r="W18" s="48">
        <f>IF(COUNTA($E18,V18)=2,$E18-V18,"")</f>
      </c>
      <c r="X18" s="49">
        <f>IF(COUNTA($E18,V18)=2,((V18*100)/$E18)/100,"")</f>
      </c>
      <c r="Y18" s="49">
        <f>IF(COUNTA($E18,V18)=2,((W18*100)/$E18)/100,"")</f>
      </c>
      <c r="Z18" s="47"/>
      <c r="AA18" s="48">
        <f>IF(COUNTA($E18,Z18)=2,$E18-Z18,"")</f>
      </c>
      <c r="AB18" s="49">
        <f>IF(COUNTA($E18,Z18)=2,((Z18*100)/$E18)/100,"")</f>
      </c>
      <c r="AC18" s="49">
        <f>IF(COUNTA($E18,Z18)=2,((AA18*100)/$E18)/100,"")</f>
      </c>
      <c r="AD18" s="48">
        <f>IF(COUNTA(E18,F18,J18,N18,R18,V18,Z18)&gt;1,SUM(F18,J18,N18,R18,V18,Z18),"")</f>
      </c>
      <c r="AE18" s="48">
        <f>IF(COUNTA(E18,F18,J18,N18,R18,V18,Z18)&gt;1,SUM(G18,K18,O18,S18,W18,AA18),"")</f>
      </c>
      <c r="AF18" s="50">
        <f>IF(COUNTA(E18,F18,J18,N18,R18,V18,Z18)&gt;1,((AD18*100)/SUM(AD18:AE18))/100,"")</f>
      </c>
      <c r="AG18" s="50">
        <f>IF(COUNTA(E18,F18,J18,N18,R18,V18,Z18)&gt;1,((AE18*100)/SUM(AD18:AE18))/100,"")</f>
      </c>
    </row>
    <row r="19" spans="1:33" s="53" customFormat="1" ht="15" customHeight="1">
      <c r="A19" s="51">
        <f aca="true" t="shared" si="0" ref="A19:A81">_xlfn.IFERROR(IF(COUNTA(B19:E19)=4,A18+1,""),"")</f>
      </c>
      <c r="B19" s="47"/>
      <c r="C19" s="47"/>
      <c r="D19" s="47"/>
      <c r="E19" s="47"/>
      <c r="F19" s="47"/>
      <c r="G19" s="48">
        <f>IF(COUNTA($E19,F19)=2,$E19-F19,"")</f>
      </c>
      <c r="H19" s="49">
        <f>IF(COUNTA($E19,F19)=2,((F19*100)/$E19)/100,"")</f>
      </c>
      <c r="I19" s="49">
        <f>IF(COUNTA($E19,F19)=2,((G19*100)/$E19)/100,"")</f>
      </c>
      <c r="J19" s="47"/>
      <c r="K19" s="48">
        <f>IF(COUNTA($E19,J19)=2,$E19-J19,"")</f>
      </c>
      <c r="L19" s="49">
        <f>IF(COUNTA($E19,J19)=2,((J19*100)/$E19)/100,"")</f>
      </c>
      <c r="M19" s="49">
        <f>IF(COUNTA($E19,J19)=2,((K19*100)/$E19)/100,"")</f>
      </c>
      <c r="N19" s="47"/>
      <c r="O19" s="48">
        <f>IF(COUNTA($E19,N19)=2,$E19-N19,"")</f>
      </c>
      <c r="P19" s="49">
        <f>IF(COUNTA($E19,N19)=2,((N19*100)/$E19)/100,"")</f>
      </c>
      <c r="Q19" s="49">
        <f>IF(COUNTA($E19,N19)=2,((O19*100)/$E19)/100,"")</f>
      </c>
      <c r="R19" s="47"/>
      <c r="S19" s="48">
        <f>IF(COUNTA($E19,R19)=2,$E19-R19,"")</f>
      </c>
      <c r="T19" s="49">
        <f>IF(COUNTA($E19,R19)=2,((R19*100)/$E19)/100,"")</f>
      </c>
      <c r="U19" s="49">
        <f>IF(COUNTA($E19,R19)=2,((S19*100)/$E19)/100,"")</f>
      </c>
      <c r="V19" s="47"/>
      <c r="W19" s="48">
        <f>IF(COUNTA($E19,V19)=2,$E19-V19,"")</f>
      </c>
      <c r="X19" s="49">
        <f>IF(COUNTA($E19,V19)=2,((V19*100)/$E19)/100,"")</f>
      </c>
      <c r="Y19" s="49">
        <f>IF(COUNTA($E19,V19)=2,((W19*100)/$E19)/100,"")</f>
      </c>
      <c r="Z19" s="47"/>
      <c r="AA19" s="48">
        <f>IF(COUNTA($E19,Z19)=2,$E19-Z19,"")</f>
      </c>
      <c r="AB19" s="49">
        <f>IF(COUNTA($E19,Z19)=2,((Z19*100)/$E19)/100,"")</f>
      </c>
      <c r="AC19" s="49">
        <f>IF(COUNTA($E19,Z19)=2,((AA19*100)/$E19)/100,"")</f>
      </c>
      <c r="AD19" s="48">
        <f>IF(COUNTA(E19,F19,J19,N19,R19,V19,Z19)&gt;1,SUM(F19,J19,N19,R19,V19,Z19),"")</f>
      </c>
      <c r="AE19" s="48">
        <f>IF(COUNTA(E19,F19,J19,N19,R19,V19,Z19)&gt;1,SUM(G19,K19,O19,S19,W19,AA19),"")</f>
      </c>
      <c r="AF19" s="50">
        <f>IF(COUNTA(E19,F19,J19,N19,R19,V19,Z19)&gt;1,((AD19*100)/SUM(AD19:AE19))/100,"")</f>
      </c>
      <c r="AG19" s="50">
        <f>IF(COUNTA(E19,F19,J19,N19,R19,V19,Z19)&gt;1,((AE19*100)/SUM(AD19:AE19))/100,"")</f>
      </c>
    </row>
    <row r="20" spans="1:33" s="53" customFormat="1" ht="15">
      <c r="A20" s="51">
        <f t="shared" si="0"/>
      </c>
      <c r="B20" s="47"/>
      <c r="C20" s="47"/>
      <c r="D20" s="47"/>
      <c r="E20" s="47"/>
      <c r="F20" s="47"/>
      <c r="G20" s="48">
        <f>IF(COUNTA($E20,F20)=2,$E20-F20,"")</f>
      </c>
      <c r="H20" s="49">
        <f>IF(COUNTA($E20,F20)=2,((F20*100)/$E20)/100,"")</f>
      </c>
      <c r="I20" s="49">
        <f>IF(COUNTA($E20,F20)=2,((G20*100)/$E20)/100,"")</f>
      </c>
      <c r="J20" s="47"/>
      <c r="K20" s="48">
        <f>IF(COUNTA($E20,J20)=2,$E20-J20,"")</f>
      </c>
      <c r="L20" s="49">
        <f>IF(COUNTA($E20,J20)=2,((J20*100)/$E20)/100,"")</f>
      </c>
      <c r="M20" s="49">
        <f>IF(COUNTA($E20,J20)=2,((K20*100)/$E20)/100,"")</f>
      </c>
      <c r="N20" s="47"/>
      <c r="O20" s="48">
        <f>IF(COUNTA($E20,N20)=2,$E20-N20,"")</f>
      </c>
      <c r="P20" s="49">
        <f>IF(COUNTA($E20,N20)=2,((N20*100)/$E20)/100,"")</f>
      </c>
      <c r="Q20" s="49">
        <f>IF(COUNTA($E20,N20)=2,((O20*100)/$E20)/100,"")</f>
      </c>
      <c r="R20" s="47"/>
      <c r="S20" s="48">
        <f>IF(COUNTA($E20,R20)=2,$E20-R20,"")</f>
      </c>
      <c r="T20" s="49">
        <f>IF(COUNTA($E20,R20)=2,((R20*100)/$E20)/100,"")</f>
      </c>
      <c r="U20" s="49">
        <f>IF(COUNTA($E20,R20)=2,((S20*100)/$E20)/100,"")</f>
      </c>
      <c r="V20" s="47"/>
      <c r="W20" s="48">
        <f>IF(COUNTA($E20,V20)=2,$E20-V20,"")</f>
      </c>
      <c r="X20" s="49">
        <f>IF(COUNTA($E20,V20)=2,((V20*100)/$E20)/100,"")</f>
      </c>
      <c r="Y20" s="49">
        <f>IF(COUNTA($E20,V20)=2,((W20*100)/$E20)/100,"")</f>
      </c>
      <c r="Z20" s="47"/>
      <c r="AA20" s="48">
        <f>IF(COUNTA($E20,Z20)=2,$E20-Z20,"")</f>
      </c>
      <c r="AB20" s="49">
        <f>IF(COUNTA($E20,Z20)=2,((Z20*100)/$E20)/100,"")</f>
      </c>
      <c r="AC20" s="49">
        <f>IF(COUNTA($E20,Z20)=2,((AA20*100)/$E20)/100,"")</f>
      </c>
      <c r="AD20" s="48">
        <f>IF(COUNTA(E20,F20,J20,N20,R20,V20,Z20)&gt;1,SUM(F20,J20,N20,R20,V20,Z20),"")</f>
      </c>
      <c r="AE20" s="48">
        <f>IF(COUNTA(E20,F20,J20,N20,R20,V20,Z20)&gt;1,SUM(G20,K20,O20,S20,W20,AA20),"")</f>
      </c>
      <c r="AF20" s="50">
        <f>IF(COUNTA(E20,F20,J20,N20,R20,V20,Z20)&gt;1,((AD20*100)/SUM(AD20:AE20))/100,"")</f>
      </c>
      <c r="AG20" s="50">
        <f>IF(COUNTA(E20,F20,J20,N20,R20,V20,Z20)&gt;1,((AE20*100)/SUM(AD20:AE20))/100,"")</f>
      </c>
    </row>
    <row r="21" spans="1:33" s="53" customFormat="1" ht="15">
      <c r="A21" s="51">
        <f t="shared" si="0"/>
      </c>
      <c r="B21" s="47"/>
      <c r="C21" s="47"/>
      <c r="D21" s="47"/>
      <c r="E21" s="47"/>
      <c r="F21" s="47"/>
      <c r="G21" s="48">
        <f aca="true" t="shared" si="1" ref="G21:G84">IF(COUNTA($E21,F21)=2,$E21-F21,"")</f>
      </c>
      <c r="H21" s="49">
        <f aca="true" t="shared" si="2" ref="H21:H84">IF(COUNTA($E21,F21)=2,((F21*100)/$E21)/100,"")</f>
      </c>
      <c r="I21" s="49">
        <f aca="true" t="shared" si="3" ref="I21:I84">IF(COUNTA($E21,F21)=2,((G21*100)/$E21)/100,"")</f>
      </c>
      <c r="J21" s="47"/>
      <c r="K21" s="48">
        <f aca="true" t="shared" si="4" ref="K21:K84">IF(COUNTA($E21,J21)=2,$E21-J21,"")</f>
      </c>
      <c r="L21" s="49">
        <f aca="true" t="shared" si="5" ref="L21:L84">IF(COUNTA($E21,J21)=2,((J21*100)/$E21)/100,"")</f>
      </c>
      <c r="M21" s="49">
        <f aca="true" t="shared" si="6" ref="M21:M84">IF(COUNTA($E21,J21)=2,((K21*100)/$E21)/100,"")</f>
      </c>
      <c r="N21" s="47"/>
      <c r="O21" s="48">
        <f aca="true" t="shared" si="7" ref="O21:O84">IF(COUNTA($E21,N21)=2,$E21-N21,"")</f>
      </c>
      <c r="P21" s="49">
        <f aca="true" t="shared" si="8" ref="P21:P84">IF(COUNTA($E21,N21)=2,((N21*100)/$E21)/100,"")</f>
      </c>
      <c r="Q21" s="49">
        <f aca="true" t="shared" si="9" ref="Q21:Q84">IF(COUNTA($E21,N21)=2,((O21*100)/$E21)/100,"")</f>
      </c>
      <c r="R21" s="47"/>
      <c r="S21" s="48">
        <f aca="true" t="shared" si="10" ref="S21:S84">IF(COUNTA($E21,R21)=2,$E21-R21,"")</f>
      </c>
      <c r="T21" s="49">
        <f aca="true" t="shared" si="11" ref="T21:T84">IF(COUNTA($E21,R21)=2,((R21*100)/$E21)/100,"")</f>
      </c>
      <c r="U21" s="49">
        <f aca="true" t="shared" si="12" ref="U21:U84">IF(COUNTA($E21,R21)=2,((S21*100)/$E21)/100,"")</f>
      </c>
      <c r="V21" s="47"/>
      <c r="W21" s="48">
        <f aca="true" t="shared" si="13" ref="W21:W84">IF(COUNTA($E21,V21)=2,$E21-V21,"")</f>
      </c>
      <c r="X21" s="49">
        <f aca="true" t="shared" si="14" ref="X21:X84">IF(COUNTA($E21,V21)=2,((V21*100)/$E21)/100,"")</f>
      </c>
      <c r="Y21" s="49">
        <f aca="true" t="shared" si="15" ref="Y21:Y84">IF(COUNTA($E21,V21)=2,((W21*100)/$E21)/100,"")</f>
      </c>
      <c r="Z21" s="47"/>
      <c r="AA21" s="48">
        <f aca="true" t="shared" si="16" ref="AA21:AA84">IF(COUNTA($E21,Z21)=2,$E21-Z21,"")</f>
      </c>
      <c r="AB21" s="49">
        <f aca="true" t="shared" si="17" ref="AB21:AB84">IF(COUNTA($E21,Z21)=2,((Z21*100)/$E21)/100,"")</f>
      </c>
      <c r="AC21" s="49">
        <f aca="true" t="shared" si="18" ref="AC21:AC84">IF(COUNTA($E21,Z21)=2,((AA21*100)/$E21)/100,"")</f>
      </c>
      <c r="AD21" s="48">
        <f aca="true" t="shared" si="19" ref="AD21:AD84">IF(COUNTA(E21,F21,J21,N21,R21,V21,Z21)&gt;1,SUM(F21,J21,N21,R21,V21,Z21),"")</f>
      </c>
      <c r="AE21" s="48">
        <f aca="true" t="shared" si="20" ref="AE21:AE84">IF(COUNTA(E21,F21,J21,N21,R21,V21,Z21)&gt;1,SUM(G21,K21,O21,S21,W21,AA21),"")</f>
      </c>
      <c r="AF21" s="50">
        <f aca="true" t="shared" si="21" ref="AF21:AF84">IF(COUNTA(E21,F21,J21,N21,R21,V21,Z21)&gt;1,((AD21*100)/SUM(AD21:AE21))/100,"")</f>
      </c>
      <c r="AG21" s="50">
        <f aca="true" t="shared" si="22" ref="AG21:AG84">IF(COUNTA(E21,F21,J21,N21,R21,V21,Z21)&gt;1,((AE21*100)/SUM(AD21:AE21))/100,"")</f>
      </c>
    </row>
    <row r="22" spans="1:33" s="53" customFormat="1" ht="15">
      <c r="A22" s="51">
        <f t="shared" si="0"/>
      </c>
      <c r="B22" s="47"/>
      <c r="C22" s="47"/>
      <c r="D22" s="47"/>
      <c r="E22" s="47"/>
      <c r="F22" s="47"/>
      <c r="G22" s="48">
        <f t="shared" si="1"/>
      </c>
      <c r="H22" s="49">
        <f t="shared" si="2"/>
      </c>
      <c r="I22" s="49">
        <f t="shared" si="3"/>
      </c>
      <c r="J22" s="47"/>
      <c r="K22" s="48">
        <f t="shared" si="4"/>
      </c>
      <c r="L22" s="49">
        <f t="shared" si="5"/>
      </c>
      <c r="M22" s="49">
        <f t="shared" si="6"/>
      </c>
      <c r="N22" s="47"/>
      <c r="O22" s="48">
        <f t="shared" si="7"/>
      </c>
      <c r="P22" s="49">
        <f t="shared" si="8"/>
      </c>
      <c r="Q22" s="49">
        <f t="shared" si="9"/>
      </c>
      <c r="R22" s="47"/>
      <c r="S22" s="48">
        <f t="shared" si="10"/>
      </c>
      <c r="T22" s="49">
        <f t="shared" si="11"/>
      </c>
      <c r="U22" s="49">
        <f t="shared" si="12"/>
      </c>
      <c r="V22" s="47"/>
      <c r="W22" s="48">
        <f t="shared" si="13"/>
      </c>
      <c r="X22" s="49">
        <f t="shared" si="14"/>
      </c>
      <c r="Y22" s="49">
        <f t="shared" si="15"/>
      </c>
      <c r="Z22" s="47"/>
      <c r="AA22" s="48">
        <f t="shared" si="16"/>
      </c>
      <c r="AB22" s="49">
        <f t="shared" si="17"/>
      </c>
      <c r="AC22" s="49">
        <f t="shared" si="18"/>
      </c>
      <c r="AD22" s="48">
        <f t="shared" si="19"/>
      </c>
      <c r="AE22" s="48">
        <f t="shared" si="20"/>
      </c>
      <c r="AF22" s="50">
        <f t="shared" si="21"/>
      </c>
      <c r="AG22" s="50">
        <f t="shared" si="22"/>
      </c>
    </row>
    <row r="23" spans="1:33" s="53" customFormat="1" ht="15">
      <c r="A23" s="51">
        <f t="shared" si="0"/>
      </c>
      <c r="B23" s="47"/>
      <c r="C23" s="47"/>
      <c r="D23" s="47"/>
      <c r="E23" s="47"/>
      <c r="F23" s="47"/>
      <c r="G23" s="48">
        <f t="shared" si="1"/>
      </c>
      <c r="H23" s="49">
        <f t="shared" si="2"/>
      </c>
      <c r="I23" s="49">
        <f t="shared" si="3"/>
      </c>
      <c r="J23" s="47"/>
      <c r="K23" s="48">
        <f t="shared" si="4"/>
      </c>
      <c r="L23" s="49">
        <f t="shared" si="5"/>
      </c>
      <c r="M23" s="49">
        <f t="shared" si="6"/>
      </c>
      <c r="N23" s="47"/>
      <c r="O23" s="48">
        <f t="shared" si="7"/>
      </c>
      <c r="P23" s="49">
        <f t="shared" si="8"/>
      </c>
      <c r="Q23" s="49">
        <f t="shared" si="9"/>
      </c>
      <c r="R23" s="47"/>
      <c r="S23" s="48">
        <f t="shared" si="10"/>
      </c>
      <c r="T23" s="49">
        <f t="shared" si="11"/>
      </c>
      <c r="U23" s="49">
        <f t="shared" si="12"/>
      </c>
      <c r="V23" s="47"/>
      <c r="W23" s="48">
        <f t="shared" si="13"/>
      </c>
      <c r="X23" s="49">
        <f t="shared" si="14"/>
      </c>
      <c r="Y23" s="49">
        <f t="shared" si="15"/>
      </c>
      <c r="Z23" s="47"/>
      <c r="AA23" s="48">
        <f t="shared" si="16"/>
      </c>
      <c r="AB23" s="49">
        <f t="shared" si="17"/>
      </c>
      <c r="AC23" s="49">
        <f t="shared" si="18"/>
      </c>
      <c r="AD23" s="48">
        <f t="shared" si="19"/>
      </c>
      <c r="AE23" s="48">
        <f t="shared" si="20"/>
      </c>
      <c r="AF23" s="50">
        <f t="shared" si="21"/>
      </c>
      <c r="AG23" s="50">
        <f t="shared" si="22"/>
      </c>
    </row>
    <row r="24" spans="1:33" s="53" customFormat="1" ht="15">
      <c r="A24" s="51">
        <f t="shared" si="0"/>
      </c>
      <c r="B24" s="47"/>
      <c r="C24" s="47"/>
      <c r="D24" s="47"/>
      <c r="E24" s="47"/>
      <c r="F24" s="47"/>
      <c r="G24" s="48">
        <f t="shared" si="1"/>
      </c>
      <c r="H24" s="49">
        <f t="shared" si="2"/>
      </c>
      <c r="I24" s="49">
        <f t="shared" si="3"/>
      </c>
      <c r="J24" s="47"/>
      <c r="K24" s="48">
        <f t="shared" si="4"/>
      </c>
      <c r="L24" s="49">
        <f t="shared" si="5"/>
      </c>
      <c r="M24" s="49">
        <f t="shared" si="6"/>
      </c>
      <c r="N24" s="47"/>
      <c r="O24" s="48">
        <f t="shared" si="7"/>
      </c>
      <c r="P24" s="49">
        <f t="shared" si="8"/>
      </c>
      <c r="Q24" s="49">
        <f t="shared" si="9"/>
      </c>
      <c r="R24" s="47"/>
      <c r="S24" s="48">
        <f t="shared" si="10"/>
      </c>
      <c r="T24" s="49">
        <f t="shared" si="11"/>
      </c>
      <c r="U24" s="49">
        <f t="shared" si="12"/>
      </c>
      <c r="V24" s="47"/>
      <c r="W24" s="48">
        <f t="shared" si="13"/>
      </c>
      <c r="X24" s="49">
        <f t="shared" si="14"/>
      </c>
      <c r="Y24" s="49">
        <f t="shared" si="15"/>
      </c>
      <c r="Z24" s="47"/>
      <c r="AA24" s="48">
        <f t="shared" si="16"/>
      </c>
      <c r="AB24" s="49">
        <f t="shared" si="17"/>
      </c>
      <c r="AC24" s="49">
        <f t="shared" si="18"/>
      </c>
      <c r="AD24" s="48">
        <f t="shared" si="19"/>
      </c>
      <c r="AE24" s="48">
        <f t="shared" si="20"/>
      </c>
      <c r="AF24" s="50">
        <f t="shared" si="21"/>
      </c>
      <c r="AG24" s="50">
        <f t="shared" si="22"/>
      </c>
    </row>
    <row r="25" spans="1:33" s="53" customFormat="1" ht="15">
      <c r="A25" s="51">
        <f t="shared" si="0"/>
      </c>
      <c r="B25" s="52"/>
      <c r="C25" s="52"/>
      <c r="D25" s="52"/>
      <c r="E25" s="52"/>
      <c r="F25" s="47"/>
      <c r="G25" s="48">
        <f t="shared" si="1"/>
      </c>
      <c r="H25" s="49">
        <f t="shared" si="2"/>
      </c>
      <c r="I25" s="49">
        <f t="shared" si="3"/>
      </c>
      <c r="J25" s="47"/>
      <c r="K25" s="48">
        <f t="shared" si="4"/>
      </c>
      <c r="L25" s="49">
        <f t="shared" si="5"/>
      </c>
      <c r="M25" s="49">
        <f t="shared" si="6"/>
      </c>
      <c r="N25" s="47"/>
      <c r="O25" s="48">
        <f t="shared" si="7"/>
      </c>
      <c r="P25" s="49">
        <f t="shared" si="8"/>
      </c>
      <c r="Q25" s="49">
        <f t="shared" si="9"/>
      </c>
      <c r="R25" s="47"/>
      <c r="S25" s="48">
        <f t="shared" si="10"/>
      </c>
      <c r="T25" s="49">
        <f t="shared" si="11"/>
      </c>
      <c r="U25" s="49">
        <f t="shared" si="12"/>
      </c>
      <c r="V25" s="47"/>
      <c r="W25" s="48">
        <f t="shared" si="13"/>
      </c>
      <c r="X25" s="49">
        <f t="shared" si="14"/>
      </c>
      <c r="Y25" s="49">
        <f t="shared" si="15"/>
      </c>
      <c r="Z25" s="47"/>
      <c r="AA25" s="48">
        <f t="shared" si="16"/>
      </c>
      <c r="AB25" s="49">
        <f t="shared" si="17"/>
      </c>
      <c r="AC25" s="49">
        <f t="shared" si="18"/>
      </c>
      <c r="AD25" s="48">
        <f t="shared" si="19"/>
      </c>
      <c r="AE25" s="48">
        <f t="shared" si="20"/>
      </c>
      <c r="AF25" s="50">
        <f t="shared" si="21"/>
      </c>
      <c r="AG25" s="50">
        <f t="shared" si="22"/>
      </c>
    </row>
    <row r="26" spans="1:33" s="53" customFormat="1" ht="15">
      <c r="A26" s="51">
        <f t="shared" si="0"/>
      </c>
      <c r="B26" s="52"/>
      <c r="C26" s="52"/>
      <c r="D26" s="52"/>
      <c r="E26" s="52"/>
      <c r="F26" s="47"/>
      <c r="G26" s="48">
        <f t="shared" si="1"/>
      </c>
      <c r="H26" s="49">
        <f t="shared" si="2"/>
      </c>
      <c r="I26" s="49">
        <f t="shared" si="3"/>
      </c>
      <c r="J26" s="47"/>
      <c r="K26" s="48">
        <f t="shared" si="4"/>
      </c>
      <c r="L26" s="49">
        <f t="shared" si="5"/>
      </c>
      <c r="M26" s="49">
        <f t="shared" si="6"/>
      </c>
      <c r="N26" s="47"/>
      <c r="O26" s="48">
        <f t="shared" si="7"/>
      </c>
      <c r="P26" s="49">
        <f t="shared" si="8"/>
      </c>
      <c r="Q26" s="49">
        <f t="shared" si="9"/>
      </c>
      <c r="R26" s="47"/>
      <c r="S26" s="48">
        <f t="shared" si="10"/>
      </c>
      <c r="T26" s="49">
        <f t="shared" si="11"/>
      </c>
      <c r="U26" s="49">
        <f t="shared" si="12"/>
      </c>
      <c r="V26" s="47"/>
      <c r="W26" s="48">
        <f t="shared" si="13"/>
      </c>
      <c r="X26" s="49">
        <f t="shared" si="14"/>
      </c>
      <c r="Y26" s="49">
        <f t="shared" si="15"/>
      </c>
      <c r="Z26" s="47"/>
      <c r="AA26" s="48">
        <f t="shared" si="16"/>
      </c>
      <c r="AB26" s="49">
        <f t="shared" si="17"/>
      </c>
      <c r="AC26" s="49">
        <f t="shared" si="18"/>
      </c>
      <c r="AD26" s="48">
        <f t="shared" si="19"/>
      </c>
      <c r="AE26" s="48">
        <f t="shared" si="20"/>
      </c>
      <c r="AF26" s="50">
        <f t="shared" si="21"/>
      </c>
      <c r="AG26" s="50">
        <f t="shared" si="22"/>
      </c>
    </row>
    <row r="27" spans="1:33" s="53" customFormat="1" ht="15">
      <c r="A27" s="51">
        <f t="shared" si="0"/>
      </c>
      <c r="B27" s="52"/>
      <c r="C27" s="52"/>
      <c r="D27" s="52"/>
      <c r="E27" s="52"/>
      <c r="F27" s="47"/>
      <c r="G27" s="48">
        <f t="shared" si="1"/>
      </c>
      <c r="H27" s="49">
        <f t="shared" si="2"/>
      </c>
      <c r="I27" s="49">
        <f t="shared" si="3"/>
      </c>
      <c r="J27" s="47"/>
      <c r="K27" s="48">
        <f t="shared" si="4"/>
      </c>
      <c r="L27" s="49">
        <f t="shared" si="5"/>
      </c>
      <c r="M27" s="49">
        <f t="shared" si="6"/>
      </c>
      <c r="N27" s="47"/>
      <c r="O27" s="48">
        <f t="shared" si="7"/>
      </c>
      <c r="P27" s="49">
        <f t="shared" si="8"/>
      </c>
      <c r="Q27" s="49">
        <f t="shared" si="9"/>
      </c>
      <c r="R27" s="47"/>
      <c r="S27" s="48">
        <f t="shared" si="10"/>
      </c>
      <c r="T27" s="49">
        <f t="shared" si="11"/>
      </c>
      <c r="U27" s="49">
        <f t="shared" si="12"/>
      </c>
      <c r="V27" s="47"/>
      <c r="W27" s="48">
        <f t="shared" si="13"/>
      </c>
      <c r="X27" s="49">
        <f t="shared" si="14"/>
      </c>
      <c r="Y27" s="49">
        <f t="shared" si="15"/>
      </c>
      <c r="Z27" s="47"/>
      <c r="AA27" s="48">
        <f t="shared" si="16"/>
      </c>
      <c r="AB27" s="49">
        <f t="shared" si="17"/>
      </c>
      <c r="AC27" s="49">
        <f t="shared" si="18"/>
      </c>
      <c r="AD27" s="48">
        <f t="shared" si="19"/>
      </c>
      <c r="AE27" s="48">
        <f t="shared" si="20"/>
      </c>
      <c r="AF27" s="50">
        <f t="shared" si="21"/>
      </c>
      <c r="AG27" s="50">
        <f t="shared" si="22"/>
      </c>
    </row>
    <row r="28" spans="1:33" s="53" customFormat="1" ht="15">
      <c r="A28" s="51">
        <f t="shared" si="0"/>
      </c>
      <c r="B28" s="52"/>
      <c r="C28" s="52"/>
      <c r="D28" s="52"/>
      <c r="E28" s="52"/>
      <c r="F28" s="47"/>
      <c r="G28" s="48">
        <f t="shared" si="1"/>
      </c>
      <c r="H28" s="49">
        <f t="shared" si="2"/>
      </c>
      <c r="I28" s="49">
        <f t="shared" si="3"/>
      </c>
      <c r="J28" s="47"/>
      <c r="K28" s="48">
        <f t="shared" si="4"/>
      </c>
      <c r="L28" s="49">
        <f t="shared" si="5"/>
      </c>
      <c r="M28" s="49">
        <f t="shared" si="6"/>
      </c>
      <c r="N28" s="47"/>
      <c r="O28" s="48">
        <f t="shared" si="7"/>
      </c>
      <c r="P28" s="49">
        <f t="shared" si="8"/>
      </c>
      <c r="Q28" s="49">
        <f t="shared" si="9"/>
      </c>
      <c r="R28" s="47"/>
      <c r="S28" s="48">
        <f t="shared" si="10"/>
      </c>
      <c r="T28" s="49">
        <f t="shared" si="11"/>
      </c>
      <c r="U28" s="49">
        <f t="shared" si="12"/>
      </c>
      <c r="V28" s="47"/>
      <c r="W28" s="48">
        <f t="shared" si="13"/>
      </c>
      <c r="X28" s="49">
        <f t="shared" si="14"/>
      </c>
      <c r="Y28" s="49">
        <f t="shared" si="15"/>
      </c>
      <c r="Z28" s="47"/>
      <c r="AA28" s="48">
        <f t="shared" si="16"/>
      </c>
      <c r="AB28" s="49">
        <f t="shared" si="17"/>
      </c>
      <c r="AC28" s="49">
        <f t="shared" si="18"/>
      </c>
      <c r="AD28" s="48">
        <f t="shared" si="19"/>
      </c>
      <c r="AE28" s="48">
        <f t="shared" si="20"/>
      </c>
      <c r="AF28" s="50">
        <f t="shared" si="21"/>
      </c>
      <c r="AG28" s="50">
        <f t="shared" si="22"/>
      </c>
    </row>
    <row r="29" spans="1:33" s="53" customFormat="1" ht="15">
      <c r="A29" s="51">
        <f t="shared" si="0"/>
      </c>
      <c r="B29" s="52"/>
      <c r="C29" s="52"/>
      <c r="D29" s="52"/>
      <c r="E29" s="52"/>
      <c r="F29" s="47"/>
      <c r="G29" s="48">
        <f t="shared" si="1"/>
      </c>
      <c r="H29" s="49">
        <f t="shared" si="2"/>
      </c>
      <c r="I29" s="49">
        <f t="shared" si="3"/>
      </c>
      <c r="J29" s="47"/>
      <c r="K29" s="48">
        <f t="shared" si="4"/>
      </c>
      <c r="L29" s="49">
        <f t="shared" si="5"/>
      </c>
      <c r="M29" s="49">
        <f t="shared" si="6"/>
      </c>
      <c r="N29" s="47"/>
      <c r="O29" s="48">
        <f t="shared" si="7"/>
      </c>
      <c r="P29" s="49">
        <f t="shared" si="8"/>
      </c>
      <c r="Q29" s="49">
        <f t="shared" si="9"/>
      </c>
      <c r="R29" s="47"/>
      <c r="S29" s="48">
        <f t="shared" si="10"/>
      </c>
      <c r="T29" s="49">
        <f t="shared" si="11"/>
      </c>
      <c r="U29" s="49">
        <f t="shared" si="12"/>
      </c>
      <c r="V29" s="47"/>
      <c r="W29" s="48">
        <f t="shared" si="13"/>
      </c>
      <c r="X29" s="49">
        <f t="shared" si="14"/>
      </c>
      <c r="Y29" s="49">
        <f t="shared" si="15"/>
      </c>
      <c r="Z29" s="47"/>
      <c r="AA29" s="48">
        <f t="shared" si="16"/>
      </c>
      <c r="AB29" s="49">
        <f t="shared" si="17"/>
      </c>
      <c r="AC29" s="49">
        <f t="shared" si="18"/>
      </c>
      <c r="AD29" s="48">
        <f t="shared" si="19"/>
      </c>
      <c r="AE29" s="48">
        <f t="shared" si="20"/>
      </c>
      <c r="AF29" s="50">
        <f t="shared" si="21"/>
      </c>
      <c r="AG29" s="50">
        <f t="shared" si="22"/>
      </c>
    </row>
    <row r="30" spans="1:33" s="53" customFormat="1" ht="15">
      <c r="A30" s="51">
        <f t="shared" si="0"/>
      </c>
      <c r="B30" s="52"/>
      <c r="C30" s="52"/>
      <c r="D30" s="52"/>
      <c r="E30" s="52"/>
      <c r="F30" s="47"/>
      <c r="G30" s="48">
        <f t="shared" si="1"/>
      </c>
      <c r="H30" s="49">
        <f t="shared" si="2"/>
      </c>
      <c r="I30" s="49">
        <f t="shared" si="3"/>
      </c>
      <c r="J30" s="47"/>
      <c r="K30" s="48">
        <f t="shared" si="4"/>
      </c>
      <c r="L30" s="49">
        <f t="shared" si="5"/>
      </c>
      <c r="M30" s="49">
        <f t="shared" si="6"/>
      </c>
      <c r="N30" s="47"/>
      <c r="O30" s="48">
        <f t="shared" si="7"/>
      </c>
      <c r="P30" s="49">
        <f t="shared" si="8"/>
      </c>
      <c r="Q30" s="49">
        <f t="shared" si="9"/>
      </c>
      <c r="R30" s="47"/>
      <c r="S30" s="48">
        <f t="shared" si="10"/>
      </c>
      <c r="T30" s="49">
        <f t="shared" si="11"/>
      </c>
      <c r="U30" s="49">
        <f t="shared" si="12"/>
      </c>
      <c r="V30" s="47"/>
      <c r="W30" s="48">
        <f t="shared" si="13"/>
      </c>
      <c r="X30" s="49">
        <f t="shared" si="14"/>
      </c>
      <c r="Y30" s="49">
        <f t="shared" si="15"/>
      </c>
      <c r="Z30" s="47"/>
      <c r="AA30" s="48">
        <f t="shared" si="16"/>
      </c>
      <c r="AB30" s="49">
        <f t="shared" si="17"/>
      </c>
      <c r="AC30" s="49">
        <f t="shared" si="18"/>
      </c>
      <c r="AD30" s="48">
        <f t="shared" si="19"/>
      </c>
      <c r="AE30" s="48">
        <f t="shared" si="20"/>
      </c>
      <c r="AF30" s="50">
        <f t="shared" si="21"/>
      </c>
      <c r="AG30" s="50">
        <f t="shared" si="22"/>
      </c>
    </row>
    <row r="31" spans="1:33" s="53" customFormat="1" ht="15">
      <c r="A31" s="51">
        <f t="shared" si="0"/>
      </c>
      <c r="B31" s="52"/>
      <c r="C31" s="52"/>
      <c r="D31" s="52"/>
      <c r="E31" s="52"/>
      <c r="F31" s="47"/>
      <c r="G31" s="48">
        <f t="shared" si="1"/>
      </c>
      <c r="H31" s="49">
        <f t="shared" si="2"/>
      </c>
      <c r="I31" s="49">
        <f t="shared" si="3"/>
      </c>
      <c r="J31" s="47"/>
      <c r="K31" s="48">
        <f t="shared" si="4"/>
      </c>
      <c r="L31" s="49">
        <f t="shared" si="5"/>
      </c>
      <c r="M31" s="49">
        <f t="shared" si="6"/>
      </c>
      <c r="N31" s="47"/>
      <c r="O31" s="48">
        <f t="shared" si="7"/>
      </c>
      <c r="P31" s="49">
        <f t="shared" si="8"/>
      </c>
      <c r="Q31" s="49">
        <f t="shared" si="9"/>
      </c>
      <c r="R31" s="47"/>
      <c r="S31" s="48">
        <f t="shared" si="10"/>
      </c>
      <c r="T31" s="49">
        <f t="shared" si="11"/>
      </c>
      <c r="U31" s="49">
        <f t="shared" si="12"/>
      </c>
      <c r="V31" s="47"/>
      <c r="W31" s="48">
        <f t="shared" si="13"/>
      </c>
      <c r="X31" s="49">
        <f t="shared" si="14"/>
      </c>
      <c r="Y31" s="49">
        <f t="shared" si="15"/>
      </c>
      <c r="Z31" s="47"/>
      <c r="AA31" s="48">
        <f t="shared" si="16"/>
      </c>
      <c r="AB31" s="49">
        <f t="shared" si="17"/>
      </c>
      <c r="AC31" s="49">
        <f t="shared" si="18"/>
      </c>
      <c r="AD31" s="48">
        <f t="shared" si="19"/>
      </c>
      <c r="AE31" s="48">
        <f t="shared" si="20"/>
      </c>
      <c r="AF31" s="50">
        <f t="shared" si="21"/>
      </c>
      <c r="AG31" s="50">
        <f t="shared" si="22"/>
      </c>
    </row>
    <row r="32" spans="1:33" s="53" customFormat="1" ht="15">
      <c r="A32" s="51">
        <f t="shared" si="0"/>
      </c>
      <c r="B32" s="52"/>
      <c r="C32" s="52"/>
      <c r="D32" s="52"/>
      <c r="E32" s="52"/>
      <c r="F32" s="47"/>
      <c r="G32" s="48">
        <f t="shared" si="1"/>
      </c>
      <c r="H32" s="49">
        <f t="shared" si="2"/>
      </c>
      <c r="I32" s="49">
        <f t="shared" si="3"/>
      </c>
      <c r="J32" s="47"/>
      <c r="K32" s="48">
        <f t="shared" si="4"/>
      </c>
      <c r="L32" s="49">
        <f t="shared" si="5"/>
      </c>
      <c r="M32" s="49">
        <f t="shared" si="6"/>
      </c>
      <c r="N32" s="47"/>
      <c r="O32" s="48">
        <f t="shared" si="7"/>
      </c>
      <c r="P32" s="49">
        <f t="shared" si="8"/>
      </c>
      <c r="Q32" s="49">
        <f t="shared" si="9"/>
      </c>
      <c r="R32" s="47"/>
      <c r="S32" s="48">
        <f t="shared" si="10"/>
      </c>
      <c r="T32" s="49">
        <f t="shared" si="11"/>
      </c>
      <c r="U32" s="49">
        <f t="shared" si="12"/>
      </c>
      <c r="V32" s="47"/>
      <c r="W32" s="48">
        <f t="shared" si="13"/>
      </c>
      <c r="X32" s="49">
        <f t="shared" si="14"/>
      </c>
      <c r="Y32" s="49">
        <f t="shared" si="15"/>
      </c>
      <c r="Z32" s="47"/>
      <c r="AA32" s="48">
        <f t="shared" si="16"/>
      </c>
      <c r="AB32" s="49">
        <f t="shared" si="17"/>
      </c>
      <c r="AC32" s="49">
        <f t="shared" si="18"/>
      </c>
      <c r="AD32" s="48">
        <f t="shared" si="19"/>
      </c>
      <c r="AE32" s="48">
        <f t="shared" si="20"/>
      </c>
      <c r="AF32" s="50">
        <f t="shared" si="21"/>
      </c>
      <c r="AG32" s="50">
        <f t="shared" si="22"/>
      </c>
    </row>
    <row r="33" spans="1:33" s="53" customFormat="1" ht="15">
      <c r="A33" s="51">
        <f t="shared" si="0"/>
      </c>
      <c r="B33" s="52"/>
      <c r="C33" s="52"/>
      <c r="D33" s="52"/>
      <c r="E33" s="52"/>
      <c r="F33" s="47"/>
      <c r="G33" s="48">
        <f t="shared" si="1"/>
      </c>
      <c r="H33" s="49">
        <f t="shared" si="2"/>
      </c>
      <c r="I33" s="49">
        <f t="shared" si="3"/>
      </c>
      <c r="J33" s="47"/>
      <c r="K33" s="48">
        <f t="shared" si="4"/>
      </c>
      <c r="L33" s="49">
        <f t="shared" si="5"/>
      </c>
      <c r="M33" s="49">
        <f t="shared" si="6"/>
      </c>
      <c r="N33" s="47"/>
      <c r="O33" s="48">
        <f t="shared" si="7"/>
      </c>
      <c r="P33" s="49">
        <f t="shared" si="8"/>
      </c>
      <c r="Q33" s="49">
        <f t="shared" si="9"/>
      </c>
      <c r="R33" s="47"/>
      <c r="S33" s="48">
        <f t="shared" si="10"/>
      </c>
      <c r="T33" s="49">
        <f t="shared" si="11"/>
      </c>
      <c r="U33" s="49">
        <f t="shared" si="12"/>
      </c>
      <c r="V33" s="47"/>
      <c r="W33" s="48">
        <f t="shared" si="13"/>
      </c>
      <c r="X33" s="49">
        <f t="shared" si="14"/>
      </c>
      <c r="Y33" s="49">
        <f t="shared" si="15"/>
      </c>
      <c r="Z33" s="47"/>
      <c r="AA33" s="48">
        <f t="shared" si="16"/>
      </c>
      <c r="AB33" s="49">
        <f t="shared" si="17"/>
      </c>
      <c r="AC33" s="49">
        <f t="shared" si="18"/>
      </c>
      <c r="AD33" s="48">
        <f t="shared" si="19"/>
      </c>
      <c r="AE33" s="48">
        <f t="shared" si="20"/>
      </c>
      <c r="AF33" s="50">
        <f t="shared" si="21"/>
      </c>
      <c r="AG33" s="50">
        <f t="shared" si="22"/>
      </c>
    </row>
    <row r="34" spans="1:33" s="53" customFormat="1" ht="15">
      <c r="A34" s="51">
        <f t="shared" si="0"/>
      </c>
      <c r="B34" s="52"/>
      <c r="C34" s="52"/>
      <c r="D34" s="52"/>
      <c r="E34" s="52"/>
      <c r="F34" s="47"/>
      <c r="G34" s="48">
        <f t="shared" si="1"/>
      </c>
      <c r="H34" s="49">
        <f t="shared" si="2"/>
      </c>
      <c r="I34" s="49">
        <f t="shared" si="3"/>
      </c>
      <c r="J34" s="47"/>
      <c r="K34" s="48">
        <f t="shared" si="4"/>
      </c>
      <c r="L34" s="49">
        <f t="shared" si="5"/>
      </c>
      <c r="M34" s="49">
        <f t="shared" si="6"/>
      </c>
      <c r="N34" s="47"/>
      <c r="O34" s="48">
        <f t="shared" si="7"/>
      </c>
      <c r="P34" s="49">
        <f t="shared" si="8"/>
      </c>
      <c r="Q34" s="49">
        <f t="shared" si="9"/>
      </c>
      <c r="R34" s="47"/>
      <c r="S34" s="48">
        <f t="shared" si="10"/>
      </c>
      <c r="T34" s="49">
        <f t="shared" si="11"/>
      </c>
      <c r="U34" s="49">
        <f t="shared" si="12"/>
      </c>
      <c r="V34" s="47"/>
      <c r="W34" s="48">
        <f t="shared" si="13"/>
      </c>
      <c r="X34" s="49">
        <f t="shared" si="14"/>
      </c>
      <c r="Y34" s="49">
        <f t="shared" si="15"/>
      </c>
      <c r="Z34" s="47"/>
      <c r="AA34" s="48">
        <f t="shared" si="16"/>
      </c>
      <c r="AB34" s="49">
        <f t="shared" si="17"/>
      </c>
      <c r="AC34" s="49">
        <f t="shared" si="18"/>
      </c>
      <c r="AD34" s="48">
        <f t="shared" si="19"/>
      </c>
      <c r="AE34" s="48">
        <f t="shared" si="20"/>
      </c>
      <c r="AF34" s="50">
        <f t="shared" si="21"/>
      </c>
      <c r="AG34" s="50">
        <f t="shared" si="22"/>
      </c>
    </row>
    <row r="35" spans="1:33" s="53" customFormat="1" ht="15">
      <c r="A35" s="51">
        <f t="shared" si="0"/>
      </c>
      <c r="B35" s="52"/>
      <c r="C35" s="52"/>
      <c r="D35" s="52"/>
      <c r="E35" s="52"/>
      <c r="F35" s="47"/>
      <c r="G35" s="48">
        <f t="shared" si="1"/>
      </c>
      <c r="H35" s="49">
        <f t="shared" si="2"/>
      </c>
      <c r="I35" s="49">
        <f t="shared" si="3"/>
      </c>
      <c r="J35" s="47"/>
      <c r="K35" s="48">
        <f t="shared" si="4"/>
      </c>
      <c r="L35" s="49">
        <f t="shared" si="5"/>
      </c>
      <c r="M35" s="49">
        <f t="shared" si="6"/>
      </c>
      <c r="N35" s="47"/>
      <c r="O35" s="48">
        <f t="shared" si="7"/>
      </c>
      <c r="P35" s="49">
        <f t="shared" si="8"/>
      </c>
      <c r="Q35" s="49">
        <f t="shared" si="9"/>
      </c>
      <c r="R35" s="47"/>
      <c r="S35" s="48">
        <f t="shared" si="10"/>
      </c>
      <c r="T35" s="49">
        <f t="shared" si="11"/>
      </c>
      <c r="U35" s="49">
        <f t="shared" si="12"/>
      </c>
      <c r="V35" s="47"/>
      <c r="W35" s="48">
        <f t="shared" si="13"/>
      </c>
      <c r="X35" s="49">
        <f t="shared" si="14"/>
      </c>
      <c r="Y35" s="49">
        <f t="shared" si="15"/>
      </c>
      <c r="Z35" s="47"/>
      <c r="AA35" s="48">
        <f t="shared" si="16"/>
      </c>
      <c r="AB35" s="49">
        <f t="shared" si="17"/>
      </c>
      <c r="AC35" s="49">
        <f t="shared" si="18"/>
      </c>
      <c r="AD35" s="48">
        <f t="shared" si="19"/>
      </c>
      <c r="AE35" s="48">
        <f t="shared" si="20"/>
      </c>
      <c r="AF35" s="50">
        <f t="shared" si="21"/>
      </c>
      <c r="AG35" s="50">
        <f t="shared" si="22"/>
      </c>
    </row>
    <row r="36" spans="1:33" s="53" customFormat="1" ht="15">
      <c r="A36" s="51">
        <f t="shared" si="0"/>
      </c>
      <c r="B36" s="52"/>
      <c r="C36" s="52"/>
      <c r="D36" s="52"/>
      <c r="E36" s="52"/>
      <c r="F36" s="47"/>
      <c r="G36" s="48">
        <f t="shared" si="1"/>
      </c>
      <c r="H36" s="49">
        <f t="shared" si="2"/>
      </c>
      <c r="I36" s="49">
        <f t="shared" si="3"/>
      </c>
      <c r="J36" s="47"/>
      <c r="K36" s="48">
        <f t="shared" si="4"/>
      </c>
      <c r="L36" s="49">
        <f t="shared" si="5"/>
      </c>
      <c r="M36" s="49">
        <f t="shared" si="6"/>
      </c>
      <c r="N36" s="47"/>
      <c r="O36" s="48">
        <f t="shared" si="7"/>
      </c>
      <c r="P36" s="49">
        <f t="shared" si="8"/>
      </c>
      <c r="Q36" s="49">
        <f t="shared" si="9"/>
      </c>
      <c r="R36" s="47"/>
      <c r="S36" s="48">
        <f t="shared" si="10"/>
      </c>
      <c r="T36" s="49">
        <f t="shared" si="11"/>
      </c>
      <c r="U36" s="49">
        <f t="shared" si="12"/>
      </c>
      <c r="V36" s="47"/>
      <c r="W36" s="48">
        <f t="shared" si="13"/>
      </c>
      <c r="X36" s="49">
        <f t="shared" si="14"/>
      </c>
      <c r="Y36" s="49">
        <f t="shared" si="15"/>
      </c>
      <c r="Z36" s="47"/>
      <c r="AA36" s="48">
        <f t="shared" si="16"/>
      </c>
      <c r="AB36" s="49">
        <f t="shared" si="17"/>
      </c>
      <c r="AC36" s="49">
        <f t="shared" si="18"/>
      </c>
      <c r="AD36" s="48">
        <f t="shared" si="19"/>
      </c>
      <c r="AE36" s="48">
        <f t="shared" si="20"/>
      </c>
      <c r="AF36" s="50">
        <f t="shared" si="21"/>
      </c>
      <c r="AG36" s="50">
        <f t="shared" si="22"/>
      </c>
    </row>
    <row r="37" spans="1:33" s="53" customFormat="1" ht="15">
      <c r="A37" s="51">
        <f t="shared" si="0"/>
      </c>
      <c r="B37" s="52"/>
      <c r="C37" s="52"/>
      <c r="D37" s="52"/>
      <c r="E37" s="52"/>
      <c r="F37" s="47"/>
      <c r="G37" s="48">
        <f t="shared" si="1"/>
      </c>
      <c r="H37" s="49">
        <f t="shared" si="2"/>
      </c>
      <c r="I37" s="49">
        <f t="shared" si="3"/>
      </c>
      <c r="J37" s="47"/>
      <c r="K37" s="48">
        <f t="shared" si="4"/>
      </c>
      <c r="L37" s="49">
        <f t="shared" si="5"/>
      </c>
      <c r="M37" s="49">
        <f t="shared" si="6"/>
      </c>
      <c r="N37" s="47"/>
      <c r="O37" s="48">
        <f t="shared" si="7"/>
      </c>
      <c r="P37" s="49">
        <f t="shared" si="8"/>
      </c>
      <c r="Q37" s="49">
        <f t="shared" si="9"/>
      </c>
      <c r="R37" s="47"/>
      <c r="S37" s="48">
        <f t="shared" si="10"/>
      </c>
      <c r="T37" s="49">
        <f t="shared" si="11"/>
      </c>
      <c r="U37" s="49">
        <f t="shared" si="12"/>
      </c>
      <c r="V37" s="47"/>
      <c r="W37" s="48">
        <f t="shared" si="13"/>
      </c>
      <c r="X37" s="49">
        <f t="shared" si="14"/>
      </c>
      <c r="Y37" s="49">
        <f t="shared" si="15"/>
      </c>
      <c r="Z37" s="47"/>
      <c r="AA37" s="48">
        <f t="shared" si="16"/>
      </c>
      <c r="AB37" s="49">
        <f t="shared" si="17"/>
      </c>
      <c r="AC37" s="49">
        <f t="shared" si="18"/>
      </c>
      <c r="AD37" s="48">
        <f t="shared" si="19"/>
      </c>
      <c r="AE37" s="48">
        <f t="shared" si="20"/>
      </c>
      <c r="AF37" s="50">
        <f t="shared" si="21"/>
      </c>
      <c r="AG37" s="50">
        <f t="shared" si="22"/>
      </c>
    </row>
    <row r="38" spans="1:33" s="53" customFormat="1" ht="15">
      <c r="A38" s="51">
        <f t="shared" si="0"/>
      </c>
      <c r="B38" s="52"/>
      <c r="C38" s="52"/>
      <c r="D38" s="52"/>
      <c r="E38" s="52"/>
      <c r="F38" s="47"/>
      <c r="G38" s="48">
        <f t="shared" si="1"/>
      </c>
      <c r="H38" s="49">
        <f t="shared" si="2"/>
      </c>
      <c r="I38" s="49">
        <f t="shared" si="3"/>
      </c>
      <c r="J38" s="47"/>
      <c r="K38" s="48">
        <f t="shared" si="4"/>
      </c>
      <c r="L38" s="49">
        <f t="shared" si="5"/>
      </c>
      <c r="M38" s="49">
        <f t="shared" si="6"/>
      </c>
      <c r="N38" s="47"/>
      <c r="O38" s="48">
        <f t="shared" si="7"/>
      </c>
      <c r="P38" s="49">
        <f t="shared" si="8"/>
      </c>
      <c r="Q38" s="49">
        <f t="shared" si="9"/>
      </c>
      <c r="R38" s="47"/>
      <c r="S38" s="48">
        <f t="shared" si="10"/>
      </c>
      <c r="T38" s="49">
        <f t="shared" si="11"/>
      </c>
      <c r="U38" s="49">
        <f t="shared" si="12"/>
      </c>
      <c r="V38" s="47"/>
      <c r="W38" s="48">
        <f t="shared" si="13"/>
      </c>
      <c r="X38" s="49">
        <f t="shared" si="14"/>
      </c>
      <c r="Y38" s="49">
        <f t="shared" si="15"/>
      </c>
      <c r="Z38" s="47"/>
      <c r="AA38" s="48">
        <f t="shared" si="16"/>
      </c>
      <c r="AB38" s="49">
        <f t="shared" si="17"/>
      </c>
      <c r="AC38" s="49">
        <f t="shared" si="18"/>
      </c>
      <c r="AD38" s="48">
        <f t="shared" si="19"/>
      </c>
      <c r="AE38" s="48">
        <f t="shared" si="20"/>
      </c>
      <c r="AF38" s="50">
        <f t="shared" si="21"/>
      </c>
      <c r="AG38" s="50">
        <f t="shared" si="22"/>
      </c>
    </row>
    <row r="39" spans="1:33" s="53" customFormat="1" ht="15">
      <c r="A39" s="51">
        <f t="shared" si="0"/>
      </c>
      <c r="B39" s="52"/>
      <c r="C39" s="52"/>
      <c r="D39" s="52"/>
      <c r="E39" s="52"/>
      <c r="F39" s="47"/>
      <c r="G39" s="48">
        <f t="shared" si="1"/>
      </c>
      <c r="H39" s="49">
        <f t="shared" si="2"/>
      </c>
      <c r="I39" s="49">
        <f t="shared" si="3"/>
      </c>
      <c r="J39" s="47"/>
      <c r="K39" s="48">
        <f t="shared" si="4"/>
      </c>
      <c r="L39" s="49">
        <f t="shared" si="5"/>
      </c>
      <c r="M39" s="49">
        <f t="shared" si="6"/>
      </c>
      <c r="N39" s="47"/>
      <c r="O39" s="48">
        <f t="shared" si="7"/>
      </c>
      <c r="P39" s="49">
        <f t="shared" si="8"/>
      </c>
      <c r="Q39" s="49">
        <f t="shared" si="9"/>
      </c>
      <c r="R39" s="47"/>
      <c r="S39" s="48">
        <f t="shared" si="10"/>
      </c>
      <c r="T39" s="49">
        <f t="shared" si="11"/>
      </c>
      <c r="U39" s="49">
        <f t="shared" si="12"/>
      </c>
      <c r="V39" s="47"/>
      <c r="W39" s="48">
        <f t="shared" si="13"/>
      </c>
      <c r="X39" s="49">
        <f t="shared" si="14"/>
      </c>
      <c r="Y39" s="49">
        <f t="shared" si="15"/>
      </c>
      <c r="Z39" s="47"/>
      <c r="AA39" s="48">
        <f t="shared" si="16"/>
      </c>
      <c r="AB39" s="49">
        <f t="shared" si="17"/>
      </c>
      <c r="AC39" s="49">
        <f t="shared" si="18"/>
      </c>
      <c r="AD39" s="48">
        <f t="shared" si="19"/>
      </c>
      <c r="AE39" s="48">
        <f t="shared" si="20"/>
      </c>
      <c r="AF39" s="50">
        <f t="shared" si="21"/>
      </c>
      <c r="AG39" s="50">
        <f t="shared" si="22"/>
      </c>
    </row>
    <row r="40" spans="1:33" s="53" customFormat="1" ht="15">
      <c r="A40" s="51">
        <f t="shared" si="0"/>
      </c>
      <c r="B40" s="52"/>
      <c r="C40" s="52"/>
      <c r="D40" s="52"/>
      <c r="E40" s="52"/>
      <c r="F40" s="47"/>
      <c r="G40" s="48">
        <f t="shared" si="1"/>
      </c>
      <c r="H40" s="49">
        <f t="shared" si="2"/>
      </c>
      <c r="I40" s="49">
        <f t="shared" si="3"/>
      </c>
      <c r="J40" s="47"/>
      <c r="K40" s="48">
        <f t="shared" si="4"/>
      </c>
      <c r="L40" s="49">
        <f t="shared" si="5"/>
      </c>
      <c r="M40" s="49">
        <f t="shared" si="6"/>
      </c>
      <c r="N40" s="47"/>
      <c r="O40" s="48">
        <f t="shared" si="7"/>
      </c>
      <c r="P40" s="49">
        <f t="shared" si="8"/>
      </c>
      <c r="Q40" s="49">
        <f t="shared" si="9"/>
      </c>
      <c r="R40" s="47"/>
      <c r="S40" s="48">
        <f t="shared" si="10"/>
      </c>
      <c r="T40" s="49">
        <f t="shared" si="11"/>
      </c>
      <c r="U40" s="49">
        <f t="shared" si="12"/>
      </c>
      <c r="V40" s="47"/>
      <c r="W40" s="48">
        <f t="shared" si="13"/>
      </c>
      <c r="X40" s="49">
        <f t="shared" si="14"/>
      </c>
      <c r="Y40" s="49">
        <f t="shared" si="15"/>
      </c>
      <c r="Z40" s="47"/>
      <c r="AA40" s="48">
        <f t="shared" si="16"/>
      </c>
      <c r="AB40" s="49">
        <f t="shared" si="17"/>
      </c>
      <c r="AC40" s="49">
        <f t="shared" si="18"/>
      </c>
      <c r="AD40" s="48">
        <f t="shared" si="19"/>
      </c>
      <c r="AE40" s="48">
        <f t="shared" si="20"/>
      </c>
      <c r="AF40" s="50">
        <f t="shared" si="21"/>
      </c>
      <c r="AG40" s="50">
        <f t="shared" si="22"/>
      </c>
    </row>
    <row r="41" spans="1:33" s="53" customFormat="1" ht="15">
      <c r="A41" s="51">
        <f t="shared" si="0"/>
      </c>
      <c r="B41" s="52"/>
      <c r="C41" s="52"/>
      <c r="D41" s="52"/>
      <c r="E41" s="52"/>
      <c r="F41" s="47"/>
      <c r="G41" s="48">
        <f t="shared" si="1"/>
      </c>
      <c r="H41" s="49">
        <f t="shared" si="2"/>
      </c>
      <c r="I41" s="49">
        <f t="shared" si="3"/>
      </c>
      <c r="J41" s="47"/>
      <c r="K41" s="48">
        <f t="shared" si="4"/>
      </c>
      <c r="L41" s="49">
        <f t="shared" si="5"/>
      </c>
      <c r="M41" s="49">
        <f t="shared" si="6"/>
      </c>
      <c r="N41" s="47"/>
      <c r="O41" s="48">
        <f t="shared" si="7"/>
      </c>
      <c r="P41" s="49">
        <f t="shared" si="8"/>
      </c>
      <c r="Q41" s="49">
        <f t="shared" si="9"/>
      </c>
      <c r="R41" s="47"/>
      <c r="S41" s="48">
        <f t="shared" si="10"/>
      </c>
      <c r="T41" s="49">
        <f t="shared" si="11"/>
      </c>
      <c r="U41" s="49">
        <f t="shared" si="12"/>
      </c>
      <c r="V41" s="47"/>
      <c r="W41" s="48">
        <f t="shared" si="13"/>
      </c>
      <c r="X41" s="49">
        <f t="shared" si="14"/>
      </c>
      <c r="Y41" s="49">
        <f t="shared" si="15"/>
      </c>
      <c r="Z41" s="47"/>
      <c r="AA41" s="48">
        <f t="shared" si="16"/>
      </c>
      <c r="AB41" s="49">
        <f t="shared" si="17"/>
      </c>
      <c r="AC41" s="49">
        <f t="shared" si="18"/>
      </c>
      <c r="AD41" s="48">
        <f t="shared" si="19"/>
      </c>
      <c r="AE41" s="48">
        <f t="shared" si="20"/>
      </c>
      <c r="AF41" s="50">
        <f t="shared" si="21"/>
      </c>
      <c r="AG41" s="50">
        <f t="shared" si="22"/>
      </c>
    </row>
    <row r="42" spans="1:33" s="53" customFormat="1" ht="15">
      <c r="A42" s="51">
        <f t="shared" si="0"/>
      </c>
      <c r="B42" s="52"/>
      <c r="C42" s="52"/>
      <c r="D42" s="52"/>
      <c r="E42" s="52"/>
      <c r="F42" s="47"/>
      <c r="G42" s="48">
        <f t="shared" si="1"/>
      </c>
      <c r="H42" s="49">
        <f t="shared" si="2"/>
      </c>
      <c r="I42" s="49">
        <f t="shared" si="3"/>
      </c>
      <c r="J42" s="47"/>
      <c r="K42" s="48">
        <f t="shared" si="4"/>
      </c>
      <c r="L42" s="49">
        <f t="shared" si="5"/>
      </c>
      <c r="M42" s="49">
        <f t="shared" si="6"/>
      </c>
      <c r="N42" s="47"/>
      <c r="O42" s="48">
        <f t="shared" si="7"/>
      </c>
      <c r="P42" s="49">
        <f t="shared" si="8"/>
      </c>
      <c r="Q42" s="49">
        <f t="shared" si="9"/>
      </c>
      <c r="R42" s="47"/>
      <c r="S42" s="48">
        <f t="shared" si="10"/>
      </c>
      <c r="T42" s="49">
        <f t="shared" si="11"/>
      </c>
      <c r="U42" s="49">
        <f t="shared" si="12"/>
      </c>
      <c r="V42" s="47"/>
      <c r="W42" s="48">
        <f t="shared" si="13"/>
      </c>
      <c r="X42" s="49">
        <f t="shared" si="14"/>
      </c>
      <c r="Y42" s="49">
        <f t="shared" si="15"/>
      </c>
      <c r="Z42" s="47"/>
      <c r="AA42" s="48">
        <f t="shared" si="16"/>
      </c>
      <c r="AB42" s="49">
        <f t="shared" si="17"/>
      </c>
      <c r="AC42" s="49">
        <f t="shared" si="18"/>
      </c>
      <c r="AD42" s="48">
        <f t="shared" si="19"/>
      </c>
      <c r="AE42" s="48">
        <f t="shared" si="20"/>
      </c>
      <c r="AF42" s="50">
        <f t="shared" si="21"/>
      </c>
      <c r="AG42" s="50">
        <f t="shared" si="22"/>
      </c>
    </row>
    <row r="43" spans="1:33" s="53" customFormat="1" ht="15">
      <c r="A43" s="51">
        <f t="shared" si="0"/>
      </c>
      <c r="B43" s="52"/>
      <c r="C43" s="52"/>
      <c r="D43" s="52"/>
      <c r="E43" s="52"/>
      <c r="F43" s="47"/>
      <c r="G43" s="48">
        <f t="shared" si="1"/>
      </c>
      <c r="H43" s="49">
        <f t="shared" si="2"/>
      </c>
      <c r="I43" s="49">
        <f t="shared" si="3"/>
      </c>
      <c r="J43" s="47"/>
      <c r="K43" s="48">
        <f t="shared" si="4"/>
      </c>
      <c r="L43" s="49">
        <f t="shared" si="5"/>
      </c>
      <c r="M43" s="49">
        <f t="shared" si="6"/>
      </c>
      <c r="N43" s="47"/>
      <c r="O43" s="48">
        <f t="shared" si="7"/>
      </c>
      <c r="P43" s="49">
        <f t="shared" si="8"/>
      </c>
      <c r="Q43" s="49">
        <f t="shared" si="9"/>
      </c>
      <c r="R43" s="47"/>
      <c r="S43" s="48">
        <f t="shared" si="10"/>
      </c>
      <c r="T43" s="49">
        <f t="shared" si="11"/>
      </c>
      <c r="U43" s="49">
        <f t="shared" si="12"/>
      </c>
      <c r="V43" s="47"/>
      <c r="W43" s="48">
        <f t="shared" si="13"/>
      </c>
      <c r="X43" s="49">
        <f t="shared" si="14"/>
      </c>
      <c r="Y43" s="49">
        <f t="shared" si="15"/>
      </c>
      <c r="Z43" s="47"/>
      <c r="AA43" s="48">
        <f t="shared" si="16"/>
      </c>
      <c r="AB43" s="49">
        <f t="shared" si="17"/>
      </c>
      <c r="AC43" s="49">
        <f t="shared" si="18"/>
      </c>
      <c r="AD43" s="48">
        <f t="shared" si="19"/>
      </c>
      <c r="AE43" s="48">
        <f t="shared" si="20"/>
      </c>
      <c r="AF43" s="50">
        <f t="shared" si="21"/>
      </c>
      <c r="AG43" s="50">
        <f t="shared" si="22"/>
      </c>
    </row>
    <row r="44" spans="1:33" s="53" customFormat="1" ht="15">
      <c r="A44" s="51">
        <f t="shared" si="0"/>
      </c>
      <c r="B44" s="52"/>
      <c r="C44" s="52"/>
      <c r="D44" s="52"/>
      <c r="E44" s="52"/>
      <c r="F44" s="47"/>
      <c r="G44" s="48">
        <f t="shared" si="1"/>
      </c>
      <c r="H44" s="49">
        <f t="shared" si="2"/>
      </c>
      <c r="I44" s="49">
        <f t="shared" si="3"/>
      </c>
      <c r="J44" s="47"/>
      <c r="K44" s="48">
        <f t="shared" si="4"/>
      </c>
      <c r="L44" s="49">
        <f t="shared" si="5"/>
      </c>
      <c r="M44" s="49">
        <f t="shared" si="6"/>
      </c>
      <c r="N44" s="47"/>
      <c r="O44" s="48">
        <f t="shared" si="7"/>
      </c>
      <c r="P44" s="49">
        <f t="shared" si="8"/>
      </c>
      <c r="Q44" s="49">
        <f t="shared" si="9"/>
      </c>
      <c r="R44" s="47"/>
      <c r="S44" s="48">
        <f t="shared" si="10"/>
      </c>
      <c r="T44" s="49">
        <f t="shared" si="11"/>
      </c>
      <c r="U44" s="49">
        <f t="shared" si="12"/>
      </c>
      <c r="V44" s="47"/>
      <c r="W44" s="48">
        <f t="shared" si="13"/>
      </c>
      <c r="X44" s="49">
        <f t="shared" si="14"/>
      </c>
      <c r="Y44" s="49">
        <f t="shared" si="15"/>
      </c>
      <c r="Z44" s="47"/>
      <c r="AA44" s="48">
        <f t="shared" si="16"/>
      </c>
      <c r="AB44" s="49">
        <f t="shared" si="17"/>
      </c>
      <c r="AC44" s="49">
        <f t="shared" si="18"/>
      </c>
      <c r="AD44" s="48">
        <f t="shared" si="19"/>
      </c>
      <c r="AE44" s="48">
        <f t="shared" si="20"/>
      </c>
      <c r="AF44" s="50">
        <f t="shared" si="21"/>
      </c>
      <c r="AG44" s="50">
        <f t="shared" si="22"/>
      </c>
    </row>
    <row r="45" spans="1:33" s="53" customFormat="1" ht="15">
      <c r="A45" s="51">
        <f t="shared" si="0"/>
      </c>
      <c r="B45" s="52"/>
      <c r="C45" s="52"/>
      <c r="D45" s="52"/>
      <c r="E45" s="52"/>
      <c r="F45" s="47"/>
      <c r="G45" s="48">
        <f t="shared" si="1"/>
      </c>
      <c r="H45" s="49">
        <f t="shared" si="2"/>
      </c>
      <c r="I45" s="49">
        <f t="shared" si="3"/>
      </c>
      <c r="J45" s="47"/>
      <c r="K45" s="48">
        <f t="shared" si="4"/>
      </c>
      <c r="L45" s="49">
        <f t="shared" si="5"/>
      </c>
      <c r="M45" s="49">
        <f t="shared" si="6"/>
      </c>
      <c r="N45" s="47"/>
      <c r="O45" s="48">
        <f t="shared" si="7"/>
      </c>
      <c r="P45" s="49">
        <f t="shared" si="8"/>
      </c>
      <c r="Q45" s="49">
        <f t="shared" si="9"/>
      </c>
      <c r="R45" s="47"/>
      <c r="S45" s="48">
        <f t="shared" si="10"/>
      </c>
      <c r="T45" s="49">
        <f t="shared" si="11"/>
      </c>
      <c r="U45" s="49">
        <f t="shared" si="12"/>
      </c>
      <c r="V45" s="47"/>
      <c r="W45" s="48">
        <f t="shared" si="13"/>
      </c>
      <c r="X45" s="49">
        <f t="shared" si="14"/>
      </c>
      <c r="Y45" s="49">
        <f t="shared" si="15"/>
      </c>
      <c r="Z45" s="47"/>
      <c r="AA45" s="48">
        <f t="shared" si="16"/>
      </c>
      <c r="AB45" s="49">
        <f t="shared" si="17"/>
      </c>
      <c r="AC45" s="49">
        <f t="shared" si="18"/>
      </c>
      <c r="AD45" s="48">
        <f t="shared" si="19"/>
      </c>
      <c r="AE45" s="48">
        <f t="shared" si="20"/>
      </c>
      <c r="AF45" s="50">
        <f t="shared" si="21"/>
      </c>
      <c r="AG45" s="50">
        <f t="shared" si="22"/>
      </c>
    </row>
    <row r="46" spans="1:33" s="53" customFormat="1" ht="15">
      <c r="A46" s="51">
        <f t="shared" si="0"/>
      </c>
      <c r="B46" s="52"/>
      <c r="C46" s="52"/>
      <c r="D46" s="52"/>
      <c r="E46" s="52"/>
      <c r="F46" s="47"/>
      <c r="G46" s="48">
        <f t="shared" si="1"/>
      </c>
      <c r="H46" s="49">
        <f t="shared" si="2"/>
      </c>
      <c r="I46" s="49">
        <f t="shared" si="3"/>
      </c>
      <c r="J46" s="47"/>
      <c r="K46" s="48">
        <f t="shared" si="4"/>
      </c>
      <c r="L46" s="49">
        <f t="shared" si="5"/>
      </c>
      <c r="M46" s="49">
        <f t="shared" si="6"/>
      </c>
      <c r="N46" s="47"/>
      <c r="O46" s="48">
        <f t="shared" si="7"/>
      </c>
      <c r="P46" s="49">
        <f t="shared" si="8"/>
      </c>
      <c r="Q46" s="49">
        <f t="shared" si="9"/>
      </c>
      <c r="R46" s="47"/>
      <c r="S46" s="48">
        <f t="shared" si="10"/>
      </c>
      <c r="T46" s="49">
        <f t="shared" si="11"/>
      </c>
      <c r="U46" s="49">
        <f t="shared" si="12"/>
      </c>
      <c r="V46" s="47"/>
      <c r="W46" s="48">
        <f t="shared" si="13"/>
      </c>
      <c r="X46" s="49">
        <f t="shared" si="14"/>
      </c>
      <c r="Y46" s="49">
        <f t="shared" si="15"/>
      </c>
      <c r="Z46" s="47"/>
      <c r="AA46" s="48">
        <f t="shared" si="16"/>
      </c>
      <c r="AB46" s="49">
        <f t="shared" si="17"/>
      </c>
      <c r="AC46" s="49">
        <f t="shared" si="18"/>
      </c>
      <c r="AD46" s="48">
        <f t="shared" si="19"/>
      </c>
      <c r="AE46" s="48">
        <f t="shared" si="20"/>
      </c>
      <c r="AF46" s="50">
        <f t="shared" si="21"/>
      </c>
      <c r="AG46" s="50">
        <f t="shared" si="22"/>
      </c>
    </row>
    <row r="47" spans="1:33" s="53" customFormat="1" ht="15">
      <c r="A47" s="51">
        <f t="shared" si="0"/>
      </c>
      <c r="B47" s="52"/>
      <c r="C47" s="52"/>
      <c r="D47" s="52"/>
      <c r="E47" s="52"/>
      <c r="F47" s="47"/>
      <c r="G47" s="48">
        <f t="shared" si="1"/>
      </c>
      <c r="H47" s="49">
        <f t="shared" si="2"/>
      </c>
      <c r="I47" s="49">
        <f t="shared" si="3"/>
      </c>
      <c r="J47" s="47"/>
      <c r="K47" s="48">
        <f t="shared" si="4"/>
      </c>
      <c r="L47" s="49">
        <f t="shared" si="5"/>
      </c>
      <c r="M47" s="49">
        <f t="shared" si="6"/>
      </c>
      <c r="N47" s="47"/>
      <c r="O47" s="48">
        <f t="shared" si="7"/>
      </c>
      <c r="P47" s="49">
        <f t="shared" si="8"/>
      </c>
      <c r="Q47" s="49">
        <f t="shared" si="9"/>
      </c>
      <c r="R47" s="47"/>
      <c r="S47" s="48">
        <f t="shared" si="10"/>
      </c>
      <c r="T47" s="49">
        <f t="shared" si="11"/>
      </c>
      <c r="U47" s="49">
        <f t="shared" si="12"/>
      </c>
      <c r="V47" s="47"/>
      <c r="W47" s="48">
        <f t="shared" si="13"/>
      </c>
      <c r="X47" s="49">
        <f t="shared" si="14"/>
      </c>
      <c r="Y47" s="49">
        <f t="shared" si="15"/>
      </c>
      <c r="Z47" s="47"/>
      <c r="AA47" s="48">
        <f t="shared" si="16"/>
      </c>
      <c r="AB47" s="49">
        <f t="shared" si="17"/>
      </c>
      <c r="AC47" s="49">
        <f t="shared" si="18"/>
      </c>
      <c r="AD47" s="48">
        <f t="shared" si="19"/>
      </c>
      <c r="AE47" s="48">
        <f t="shared" si="20"/>
      </c>
      <c r="AF47" s="50">
        <f t="shared" si="21"/>
      </c>
      <c r="AG47" s="50">
        <f t="shared" si="22"/>
      </c>
    </row>
    <row r="48" spans="1:33" s="53" customFormat="1" ht="15">
      <c r="A48" s="51">
        <f t="shared" si="0"/>
      </c>
      <c r="B48" s="52"/>
      <c r="C48" s="52"/>
      <c r="D48" s="52"/>
      <c r="E48" s="52"/>
      <c r="F48" s="47"/>
      <c r="G48" s="48">
        <f t="shared" si="1"/>
      </c>
      <c r="H48" s="49">
        <f t="shared" si="2"/>
      </c>
      <c r="I48" s="49">
        <f t="shared" si="3"/>
      </c>
      <c r="J48" s="47"/>
      <c r="K48" s="48">
        <f t="shared" si="4"/>
      </c>
      <c r="L48" s="49">
        <f t="shared" si="5"/>
      </c>
      <c r="M48" s="49">
        <f t="shared" si="6"/>
      </c>
      <c r="N48" s="47"/>
      <c r="O48" s="48">
        <f t="shared" si="7"/>
      </c>
      <c r="P48" s="49">
        <f t="shared" si="8"/>
      </c>
      <c r="Q48" s="49">
        <f t="shared" si="9"/>
      </c>
      <c r="R48" s="47"/>
      <c r="S48" s="48">
        <f t="shared" si="10"/>
      </c>
      <c r="T48" s="49">
        <f t="shared" si="11"/>
      </c>
      <c r="U48" s="49">
        <f t="shared" si="12"/>
      </c>
      <c r="V48" s="47"/>
      <c r="W48" s="48">
        <f t="shared" si="13"/>
      </c>
      <c r="X48" s="49">
        <f t="shared" si="14"/>
      </c>
      <c r="Y48" s="49">
        <f t="shared" si="15"/>
      </c>
      <c r="Z48" s="47"/>
      <c r="AA48" s="48">
        <f t="shared" si="16"/>
      </c>
      <c r="AB48" s="49">
        <f t="shared" si="17"/>
      </c>
      <c r="AC48" s="49">
        <f t="shared" si="18"/>
      </c>
      <c r="AD48" s="48">
        <f t="shared" si="19"/>
      </c>
      <c r="AE48" s="48">
        <f t="shared" si="20"/>
      </c>
      <c r="AF48" s="50">
        <f t="shared" si="21"/>
      </c>
      <c r="AG48" s="50">
        <f t="shared" si="22"/>
      </c>
    </row>
    <row r="49" spans="1:33" s="53" customFormat="1" ht="15">
      <c r="A49" s="51">
        <f t="shared" si="0"/>
      </c>
      <c r="B49" s="52"/>
      <c r="C49" s="52"/>
      <c r="D49" s="52"/>
      <c r="E49" s="52"/>
      <c r="F49" s="47"/>
      <c r="G49" s="48">
        <f t="shared" si="1"/>
      </c>
      <c r="H49" s="49">
        <f t="shared" si="2"/>
      </c>
      <c r="I49" s="49">
        <f t="shared" si="3"/>
      </c>
      <c r="J49" s="47"/>
      <c r="K49" s="48">
        <f t="shared" si="4"/>
      </c>
      <c r="L49" s="49">
        <f t="shared" si="5"/>
      </c>
      <c r="M49" s="49">
        <f t="shared" si="6"/>
      </c>
      <c r="N49" s="47"/>
      <c r="O49" s="48">
        <f t="shared" si="7"/>
      </c>
      <c r="P49" s="49">
        <f t="shared" si="8"/>
      </c>
      <c r="Q49" s="49">
        <f t="shared" si="9"/>
      </c>
      <c r="R49" s="47"/>
      <c r="S49" s="48">
        <f t="shared" si="10"/>
      </c>
      <c r="T49" s="49">
        <f t="shared" si="11"/>
      </c>
      <c r="U49" s="49">
        <f t="shared" si="12"/>
      </c>
      <c r="V49" s="47"/>
      <c r="W49" s="48">
        <f t="shared" si="13"/>
      </c>
      <c r="X49" s="49">
        <f t="shared" si="14"/>
      </c>
      <c r="Y49" s="49">
        <f t="shared" si="15"/>
      </c>
      <c r="Z49" s="47"/>
      <c r="AA49" s="48">
        <f t="shared" si="16"/>
      </c>
      <c r="AB49" s="49">
        <f t="shared" si="17"/>
      </c>
      <c r="AC49" s="49">
        <f t="shared" si="18"/>
      </c>
      <c r="AD49" s="48">
        <f t="shared" si="19"/>
      </c>
      <c r="AE49" s="48">
        <f t="shared" si="20"/>
      </c>
      <c r="AF49" s="50">
        <f t="shared" si="21"/>
      </c>
      <c r="AG49" s="50">
        <f t="shared" si="22"/>
      </c>
    </row>
    <row r="50" spans="1:33" s="53" customFormat="1" ht="15">
      <c r="A50" s="51">
        <f t="shared" si="0"/>
      </c>
      <c r="B50" s="52"/>
      <c r="C50" s="52"/>
      <c r="D50" s="52"/>
      <c r="E50" s="52"/>
      <c r="F50" s="47"/>
      <c r="G50" s="48">
        <f t="shared" si="1"/>
      </c>
      <c r="H50" s="49">
        <f t="shared" si="2"/>
      </c>
      <c r="I50" s="49">
        <f t="shared" si="3"/>
      </c>
      <c r="J50" s="47"/>
      <c r="K50" s="48">
        <f t="shared" si="4"/>
      </c>
      <c r="L50" s="49">
        <f t="shared" si="5"/>
      </c>
      <c r="M50" s="49">
        <f t="shared" si="6"/>
      </c>
      <c r="N50" s="47"/>
      <c r="O50" s="48">
        <f t="shared" si="7"/>
      </c>
      <c r="P50" s="49">
        <f t="shared" si="8"/>
      </c>
      <c r="Q50" s="49">
        <f t="shared" si="9"/>
      </c>
      <c r="R50" s="47"/>
      <c r="S50" s="48">
        <f t="shared" si="10"/>
      </c>
      <c r="T50" s="49">
        <f t="shared" si="11"/>
      </c>
      <c r="U50" s="49">
        <f t="shared" si="12"/>
      </c>
      <c r="V50" s="47"/>
      <c r="W50" s="48">
        <f t="shared" si="13"/>
      </c>
      <c r="X50" s="49">
        <f t="shared" si="14"/>
      </c>
      <c r="Y50" s="49">
        <f t="shared" si="15"/>
      </c>
      <c r="Z50" s="47"/>
      <c r="AA50" s="48">
        <f t="shared" si="16"/>
      </c>
      <c r="AB50" s="49">
        <f t="shared" si="17"/>
      </c>
      <c r="AC50" s="49">
        <f t="shared" si="18"/>
      </c>
      <c r="AD50" s="48">
        <f t="shared" si="19"/>
      </c>
      <c r="AE50" s="48">
        <f t="shared" si="20"/>
      </c>
      <c r="AF50" s="50">
        <f t="shared" si="21"/>
      </c>
      <c r="AG50" s="50">
        <f t="shared" si="22"/>
      </c>
    </row>
    <row r="51" spans="1:33" s="53" customFormat="1" ht="15">
      <c r="A51" s="51">
        <f t="shared" si="0"/>
      </c>
      <c r="B51" s="52"/>
      <c r="C51" s="52"/>
      <c r="D51" s="52"/>
      <c r="E51" s="52"/>
      <c r="F51" s="47"/>
      <c r="G51" s="48">
        <f t="shared" si="1"/>
      </c>
      <c r="H51" s="49">
        <f t="shared" si="2"/>
      </c>
      <c r="I51" s="49">
        <f t="shared" si="3"/>
      </c>
      <c r="J51" s="47"/>
      <c r="K51" s="48">
        <f t="shared" si="4"/>
      </c>
      <c r="L51" s="49">
        <f t="shared" si="5"/>
      </c>
      <c r="M51" s="49">
        <f t="shared" si="6"/>
      </c>
      <c r="N51" s="47"/>
      <c r="O51" s="48">
        <f t="shared" si="7"/>
      </c>
      <c r="P51" s="49">
        <f t="shared" si="8"/>
      </c>
      <c r="Q51" s="49">
        <f t="shared" si="9"/>
      </c>
      <c r="R51" s="47"/>
      <c r="S51" s="48">
        <f t="shared" si="10"/>
      </c>
      <c r="T51" s="49">
        <f t="shared" si="11"/>
      </c>
      <c r="U51" s="49">
        <f t="shared" si="12"/>
      </c>
      <c r="V51" s="47"/>
      <c r="W51" s="48">
        <f t="shared" si="13"/>
      </c>
      <c r="X51" s="49">
        <f t="shared" si="14"/>
      </c>
      <c r="Y51" s="49">
        <f t="shared" si="15"/>
      </c>
      <c r="Z51" s="47"/>
      <c r="AA51" s="48">
        <f t="shared" si="16"/>
      </c>
      <c r="AB51" s="49">
        <f t="shared" si="17"/>
      </c>
      <c r="AC51" s="49">
        <f t="shared" si="18"/>
      </c>
      <c r="AD51" s="48">
        <f t="shared" si="19"/>
      </c>
      <c r="AE51" s="48">
        <f t="shared" si="20"/>
      </c>
      <c r="AF51" s="50">
        <f t="shared" si="21"/>
      </c>
      <c r="AG51" s="50">
        <f t="shared" si="22"/>
      </c>
    </row>
    <row r="52" spans="1:33" s="53" customFormat="1" ht="15">
      <c r="A52" s="51">
        <f t="shared" si="0"/>
      </c>
      <c r="B52" s="52"/>
      <c r="C52" s="52"/>
      <c r="D52" s="52"/>
      <c r="E52" s="52"/>
      <c r="F52" s="47"/>
      <c r="G52" s="48">
        <f t="shared" si="1"/>
      </c>
      <c r="H52" s="49">
        <f t="shared" si="2"/>
      </c>
      <c r="I52" s="49">
        <f t="shared" si="3"/>
      </c>
      <c r="J52" s="47"/>
      <c r="K52" s="48">
        <f t="shared" si="4"/>
      </c>
      <c r="L52" s="49">
        <f t="shared" si="5"/>
      </c>
      <c r="M52" s="49">
        <f t="shared" si="6"/>
      </c>
      <c r="N52" s="47"/>
      <c r="O52" s="48">
        <f t="shared" si="7"/>
      </c>
      <c r="P52" s="49">
        <f t="shared" si="8"/>
      </c>
      <c r="Q52" s="49">
        <f t="shared" si="9"/>
      </c>
      <c r="R52" s="47"/>
      <c r="S52" s="48">
        <f t="shared" si="10"/>
      </c>
      <c r="T52" s="49">
        <f t="shared" si="11"/>
      </c>
      <c r="U52" s="49">
        <f t="shared" si="12"/>
      </c>
      <c r="V52" s="47"/>
      <c r="W52" s="48">
        <f t="shared" si="13"/>
      </c>
      <c r="X52" s="49">
        <f t="shared" si="14"/>
      </c>
      <c r="Y52" s="49">
        <f t="shared" si="15"/>
      </c>
      <c r="Z52" s="47"/>
      <c r="AA52" s="48">
        <f t="shared" si="16"/>
      </c>
      <c r="AB52" s="49">
        <f t="shared" si="17"/>
      </c>
      <c r="AC52" s="49">
        <f t="shared" si="18"/>
      </c>
      <c r="AD52" s="48">
        <f t="shared" si="19"/>
      </c>
      <c r="AE52" s="48">
        <f t="shared" si="20"/>
      </c>
      <c r="AF52" s="50">
        <f t="shared" si="21"/>
      </c>
      <c r="AG52" s="50">
        <f t="shared" si="22"/>
      </c>
    </row>
    <row r="53" spans="1:33" s="53" customFormat="1" ht="15">
      <c r="A53" s="51">
        <f t="shared" si="0"/>
      </c>
      <c r="B53" s="52"/>
      <c r="C53" s="52"/>
      <c r="D53" s="52"/>
      <c r="E53" s="52"/>
      <c r="F53" s="47"/>
      <c r="G53" s="48">
        <f t="shared" si="1"/>
      </c>
      <c r="H53" s="49">
        <f t="shared" si="2"/>
      </c>
      <c r="I53" s="49">
        <f t="shared" si="3"/>
      </c>
      <c r="J53" s="47"/>
      <c r="K53" s="48">
        <f t="shared" si="4"/>
      </c>
      <c r="L53" s="49">
        <f t="shared" si="5"/>
      </c>
      <c r="M53" s="49">
        <f t="shared" si="6"/>
      </c>
      <c r="N53" s="47"/>
      <c r="O53" s="48">
        <f t="shared" si="7"/>
      </c>
      <c r="P53" s="49">
        <f t="shared" si="8"/>
      </c>
      <c r="Q53" s="49">
        <f t="shared" si="9"/>
      </c>
      <c r="R53" s="47"/>
      <c r="S53" s="48">
        <f t="shared" si="10"/>
      </c>
      <c r="T53" s="49">
        <f t="shared" si="11"/>
      </c>
      <c r="U53" s="49">
        <f t="shared" si="12"/>
      </c>
      <c r="V53" s="47"/>
      <c r="W53" s="48">
        <f t="shared" si="13"/>
      </c>
      <c r="X53" s="49">
        <f t="shared" si="14"/>
      </c>
      <c r="Y53" s="49">
        <f t="shared" si="15"/>
      </c>
      <c r="Z53" s="47"/>
      <c r="AA53" s="48">
        <f t="shared" si="16"/>
      </c>
      <c r="AB53" s="49">
        <f t="shared" si="17"/>
      </c>
      <c r="AC53" s="49">
        <f t="shared" si="18"/>
      </c>
      <c r="AD53" s="48">
        <f t="shared" si="19"/>
      </c>
      <c r="AE53" s="48">
        <f t="shared" si="20"/>
      </c>
      <c r="AF53" s="50">
        <f t="shared" si="21"/>
      </c>
      <c r="AG53" s="50">
        <f t="shared" si="22"/>
      </c>
    </row>
    <row r="54" spans="1:33" s="53" customFormat="1" ht="15">
      <c r="A54" s="51">
        <f t="shared" si="0"/>
      </c>
      <c r="B54" s="52"/>
      <c r="C54" s="52"/>
      <c r="D54" s="52"/>
      <c r="E54" s="52"/>
      <c r="F54" s="47"/>
      <c r="G54" s="48">
        <f t="shared" si="1"/>
      </c>
      <c r="H54" s="49">
        <f t="shared" si="2"/>
      </c>
      <c r="I54" s="49">
        <f t="shared" si="3"/>
      </c>
      <c r="J54" s="47"/>
      <c r="K54" s="48">
        <f t="shared" si="4"/>
      </c>
      <c r="L54" s="49">
        <f t="shared" si="5"/>
      </c>
      <c r="M54" s="49">
        <f t="shared" si="6"/>
      </c>
      <c r="N54" s="47"/>
      <c r="O54" s="48">
        <f t="shared" si="7"/>
      </c>
      <c r="P54" s="49">
        <f t="shared" si="8"/>
      </c>
      <c r="Q54" s="49">
        <f t="shared" si="9"/>
      </c>
      <c r="R54" s="47"/>
      <c r="S54" s="48">
        <f t="shared" si="10"/>
      </c>
      <c r="T54" s="49">
        <f t="shared" si="11"/>
      </c>
      <c r="U54" s="49">
        <f t="shared" si="12"/>
      </c>
      <c r="V54" s="47"/>
      <c r="W54" s="48">
        <f t="shared" si="13"/>
      </c>
      <c r="X54" s="49">
        <f t="shared" si="14"/>
      </c>
      <c r="Y54" s="49">
        <f t="shared" si="15"/>
      </c>
      <c r="Z54" s="47"/>
      <c r="AA54" s="48">
        <f t="shared" si="16"/>
      </c>
      <c r="AB54" s="49">
        <f t="shared" si="17"/>
      </c>
      <c r="AC54" s="49">
        <f t="shared" si="18"/>
      </c>
      <c r="AD54" s="48">
        <f t="shared" si="19"/>
      </c>
      <c r="AE54" s="48">
        <f t="shared" si="20"/>
      </c>
      <c r="AF54" s="50">
        <f t="shared" si="21"/>
      </c>
      <c r="AG54" s="50">
        <f t="shared" si="22"/>
      </c>
    </row>
    <row r="55" spans="1:33" s="53" customFormat="1" ht="15">
      <c r="A55" s="51">
        <f t="shared" si="0"/>
      </c>
      <c r="B55" s="52"/>
      <c r="C55" s="52"/>
      <c r="D55" s="52"/>
      <c r="E55" s="52"/>
      <c r="F55" s="47"/>
      <c r="G55" s="48">
        <f t="shared" si="1"/>
      </c>
      <c r="H55" s="49">
        <f t="shared" si="2"/>
      </c>
      <c r="I55" s="49">
        <f t="shared" si="3"/>
      </c>
      <c r="J55" s="47"/>
      <c r="K55" s="48">
        <f t="shared" si="4"/>
      </c>
      <c r="L55" s="49">
        <f t="shared" si="5"/>
      </c>
      <c r="M55" s="49">
        <f t="shared" si="6"/>
      </c>
      <c r="N55" s="47"/>
      <c r="O55" s="48">
        <f t="shared" si="7"/>
      </c>
      <c r="P55" s="49">
        <f t="shared" si="8"/>
      </c>
      <c r="Q55" s="49">
        <f t="shared" si="9"/>
      </c>
      <c r="R55" s="47"/>
      <c r="S55" s="48">
        <f t="shared" si="10"/>
      </c>
      <c r="T55" s="49">
        <f t="shared" si="11"/>
      </c>
      <c r="U55" s="49">
        <f t="shared" si="12"/>
      </c>
      <c r="V55" s="47"/>
      <c r="W55" s="48">
        <f t="shared" si="13"/>
      </c>
      <c r="X55" s="49">
        <f t="shared" si="14"/>
      </c>
      <c r="Y55" s="49">
        <f t="shared" si="15"/>
      </c>
      <c r="Z55" s="47"/>
      <c r="AA55" s="48">
        <f t="shared" si="16"/>
      </c>
      <c r="AB55" s="49">
        <f t="shared" si="17"/>
      </c>
      <c r="AC55" s="49">
        <f t="shared" si="18"/>
      </c>
      <c r="AD55" s="48">
        <f t="shared" si="19"/>
      </c>
      <c r="AE55" s="48">
        <f t="shared" si="20"/>
      </c>
      <c r="AF55" s="50">
        <f t="shared" si="21"/>
      </c>
      <c r="AG55" s="50">
        <f t="shared" si="22"/>
      </c>
    </row>
    <row r="56" spans="1:33" s="53" customFormat="1" ht="15">
      <c r="A56" s="51">
        <f t="shared" si="0"/>
      </c>
      <c r="B56" s="52"/>
      <c r="C56" s="52"/>
      <c r="D56" s="52"/>
      <c r="E56" s="52"/>
      <c r="F56" s="47"/>
      <c r="G56" s="48">
        <f t="shared" si="1"/>
      </c>
      <c r="H56" s="49">
        <f t="shared" si="2"/>
      </c>
      <c r="I56" s="49">
        <f t="shared" si="3"/>
      </c>
      <c r="J56" s="47"/>
      <c r="K56" s="48">
        <f t="shared" si="4"/>
      </c>
      <c r="L56" s="49">
        <f t="shared" si="5"/>
      </c>
      <c r="M56" s="49">
        <f t="shared" si="6"/>
      </c>
      <c r="N56" s="47"/>
      <c r="O56" s="48">
        <f t="shared" si="7"/>
      </c>
      <c r="P56" s="49">
        <f t="shared" si="8"/>
      </c>
      <c r="Q56" s="49">
        <f t="shared" si="9"/>
      </c>
      <c r="R56" s="47"/>
      <c r="S56" s="48">
        <f t="shared" si="10"/>
      </c>
      <c r="T56" s="49">
        <f t="shared" si="11"/>
      </c>
      <c r="U56" s="49">
        <f t="shared" si="12"/>
      </c>
      <c r="V56" s="47"/>
      <c r="W56" s="48">
        <f t="shared" si="13"/>
      </c>
      <c r="X56" s="49">
        <f t="shared" si="14"/>
      </c>
      <c r="Y56" s="49">
        <f t="shared" si="15"/>
      </c>
      <c r="Z56" s="47"/>
      <c r="AA56" s="48">
        <f t="shared" si="16"/>
      </c>
      <c r="AB56" s="49">
        <f t="shared" si="17"/>
      </c>
      <c r="AC56" s="49">
        <f t="shared" si="18"/>
      </c>
      <c r="AD56" s="48">
        <f t="shared" si="19"/>
      </c>
      <c r="AE56" s="48">
        <f t="shared" si="20"/>
      </c>
      <c r="AF56" s="50">
        <f t="shared" si="21"/>
      </c>
      <c r="AG56" s="50">
        <f t="shared" si="22"/>
      </c>
    </row>
    <row r="57" spans="1:33" s="53" customFormat="1" ht="15">
      <c r="A57" s="51">
        <f t="shared" si="0"/>
      </c>
      <c r="B57" s="52"/>
      <c r="C57" s="52"/>
      <c r="D57" s="52"/>
      <c r="E57" s="52"/>
      <c r="F57" s="47"/>
      <c r="G57" s="48">
        <f t="shared" si="1"/>
      </c>
      <c r="H57" s="49">
        <f t="shared" si="2"/>
      </c>
      <c r="I57" s="49">
        <f t="shared" si="3"/>
      </c>
      <c r="J57" s="47"/>
      <c r="K57" s="48">
        <f t="shared" si="4"/>
      </c>
      <c r="L57" s="49">
        <f t="shared" si="5"/>
      </c>
      <c r="M57" s="49">
        <f t="shared" si="6"/>
      </c>
      <c r="N57" s="47"/>
      <c r="O57" s="48">
        <f t="shared" si="7"/>
      </c>
      <c r="P57" s="49">
        <f t="shared" si="8"/>
      </c>
      <c r="Q57" s="49">
        <f t="shared" si="9"/>
      </c>
      <c r="R57" s="47"/>
      <c r="S57" s="48">
        <f t="shared" si="10"/>
      </c>
      <c r="T57" s="49">
        <f t="shared" si="11"/>
      </c>
      <c r="U57" s="49">
        <f t="shared" si="12"/>
      </c>
      <c r="V57" s="47"/>
      <c r="W57" s="48">
        <f t="shared" si="13"/>
      </c>
      <c r="X57" s="49">
        <f t="shared" si="14"/>
      </c>
      <c r="Y57" s="49">
        <f t="shared" si="15"/>
      </c>
      <c r="Z57" s="47"/>
      <c r="AA57" s="48">
        <f t="shared" si="16"/>
      </c>
      <c r="AB57" s="49">
        <f t="shared" si="17"/>
      </c>
      <c r="AC57" s="49">
        <f t="shared" si="18"/>
      </c>
      <c r="AD57" s="48">
        <f t="shared" si="19"/>
      </c>
      <c r="AE57" s="48">
        <f t="shared" si="20"/>
      </c>
      <c r="AF57" s="50">
        <f t="shared" si="21"/>
      </c>
      <c r="AG57" s="50">
        <f t="shared" si="22"/>
      </c>
    </row>
    <row r="58" spans="1:33" s="53" customFormat="1" ht="15">
      <c r="A58" s="51">
        <f t="shared" si="0"/>
      </c>
      <c r="B58" s="52"/>
      <c r="C58" s="52"/>
      <c r="D58" s="52"/>
      <c r="E58" s="52"/>
      <c r="F58" s="47"/>
      <c r="G58" s="48">
        <f t="shared" si="1"/>
      </c>
      <c r="H58" s="49">
        <f t="shared" si="2"/>
      </c>
      <c r="I58" s="49">
        <f t="shared" si="3"/>
      </c>
      <c r="J58" s="47"/>
      <c r="K58" s="48">
        <f t="shared" si="4"/>
      </c>
      <c r="L58" s="49">
        <f t="shared" si="5"/>
      </c>
      <c r="M58" s="49">
        <f t="shared" si="6"/>
      </c>
      <c r="N58" s="47"/>
      <c r="O58" s="48">
        <f t="shared" si="7"/>
      </c>
      <c r="P58" s="49">
        <f t="shared" si="8"/>
      </c>
      <c r="Q58" s="49">
        <f t="shared" si="9"/>
      </c>
      <c r="R58" s="47"/>
      <c r="S58" s="48">
        <f t="shared" si="10"/>
      </c>
      <c r="T58" s="49">
        <f t="shared" si="11"/>
      </c>
      <c r="U58" s="49">
        <f t="shared" si="12"/>
      </c>
      <c r="V58" s="47"/>
      <c r="W58" s="48">
        <f t="shared" si="13"/>
      </c>
      <c r="X58" s="49">
        <f t="shared" si="14"/>
      </c>
      <c r="Y58" s="49">
        <f t="shared" si="15"/>
      </c>
      <c r="Z58" s="47"/>
      <c r="AA58" s="48">
        <f t="shared" si="16"/>
      </c>
      <c r="AB58" s="49">
        <f t="shared" si="17"/>
      </c>
      <c r="AC58" s="49">
        <f t="shared" si="18"/>
      </c>
      <c r="AD58" s="48">
        <f t="shared" si="19"/>
      </c>
      <c r="AE58" s="48">
        <f t="shared" si="20"/>
      </c>
      <c r="AF58" s="50">
        <f t="shared" si="21"/>
      </c>
      <c r="AG58" s="50">
        <f t="shared" si="22"/>
      </c>
    </row>
    <row r="59" spans="1:33" s="53" customFormat="1" ht="15">
      <c r="A59" s="51">
        <f t="shared" si="0"/>
      </c>
      <c r="B59" s="52"/>
      <c r="C59" s="52"/>
      <c r="D59" s="52"/>
      <c r="E59" s="52"/>
      <c r="F59" s="47"/>
      <c r="G59" s="48">
        <f t="shared" si="1"/>
      </c>
      <c r="H59" s="49">
        <f t="shared" si="2"/>
      </c>
      <c r="I59" s="49">
        <f t="shared" si="3"/>
      </c>
      <c r="J59" s="47"/>
      <c r="K59" s="48">
        <f t="shared" si="4"/>
      </c>
      <c r="L59" s="49">
        <f t="shared" si="5"/>
      </c>
      <c r="M59" s="49">
        <f t="shared" si="6"/>
      </c>
      <c r="N59" s="47"/>
      <c r="O59" s="48">
        <f t="shared" si="7"/>
      </c>
      <c r="P59" s="49">
        <f t="shared" si="8"/>
      </c>
      <c r="Q59" s="49">
        <f t="shared" si="9"/>
      </c>
      <c r="R59" s="47"/>
      <c r="S59" s="48">
        <f t="shared" si="10"/>
      </c>
      <c r="T59" s="49">
        <f t="shared" si="11"/>
      </c>
      <c r="U59" s="49">
        <f t="shared" si="12"/>
      </c>
      <c r="V59" s="47"/>
      <c r="W59" s="48">
        <f t="shared" si="13"/>
      </c>
      <c r="X59" s="49">
        <f t="shared" si="14"/>
      </c>
      <c r="Y59" s="49">
        <f t="shared" si="15"/>
      </c>
      <c r="Z59" s="47"/>
      <c r="AA59" s="48">
        <f t="shared" si="16"/>
      </c>
      <c r="AB59" s="49">
        <f t="shared" si="17"/>
      </c>
      <c r="AC59" s="49">
        <f t="shared" si="18"/>
      </c>
      <c r="AD59" s="48">
        <f t="shared" si="19"/>
      </c>
      <c r="AE59" s="48">
        <f t="shared" si="20"/>
      </c>
      <c r="AF59" s="50">
        <f t="shared" si="21"/>
      </c>
      <c r="AG59" s="50">
        <f t="shared" si="22"/>
      </c>
    </row>
    <row r="60" spans="1:33" s="53" customFormat="1" ht="15">
      <c r="A60" s="51">
        <f t="shared" si="0"/>
      </c>
      <c r="B60" s="52"/>
      <c r="C60" s="52"/>
      <c r="D60" s="52"/>
      <c r="E60" s="52"/>
      <c r="F60" s="47"/>
      <c r="G60" s="48">
        <f t="shared" si="1"/>
      </c>
      <c r="H60" s="49">
        <f t="shared" si="2"/>
      </c>
      <c r="I60" s="49">
        <f t="shared" si="3"/>
      </c>
      <c r="J60" s="47"/>
      <c r="K60" s="48">
        <f t="shared" si="4"/>
      </c>
      <c r="L60" s="49">
        <f t="shared" si="5"/>
      </c>
      <c r="M60" s="49">
        <f t="shared" si="6"/>
      </c>
      <c r="N60" s="47"/>
      <c r="O60" s="48">
        <f t="shared" si="7"/>
      </c>
      <c r="P60" s="49">
        <f t="shared" si="8"/>
      </c>
      <c r="Q60" s="49">
        <f t="shared" si="9"/>
      </c>
      <c r="R60" s="47"/>
      <c r="S60" s="48">
        <f t="shared" si="10"/>
      </c>
      <c r="T60" s="49">
        <f t="shared" si="11"/>
      </c>
      <c r="U60" s="49">
        <f t="shared" si="12"/>
      </c>
      <c r="V60" s="47"/>
      <c r="W60" s="48">
        <f t="shared" si="13"/>
      </c>
      <c r="X60" s="49">
        <f t="shared" si="14"/>
      </c>
      <c r="Y60" s="49">
        <f t="shared" si="15"/>
      </c>
      <c r="Z60" s="47"/>
      <c r="AA60" s="48">
        <f t="shared" si="16"/>
      </c>
      <c r="AB60" s="49">
        <f t="shared" si="17"/>
      </c>
      <c r="AC60" s="49">
        <f t="shared" si="18"/>
      </c>
      <c r="AD60" s="48">
        <f t="shared" si="19"/>
      </c>
      <c r="AE60" s="48">
        <f t="shared" si="20"/>
      </c>
      <c r="AF60" s="50">
        <f t="shared" si="21"/>
      </c>
      <c r="AG60" s="50">
        <f t="shared" si="22"/>
      </c>
    </row>
    <row r="61" spans="1:33" s="53" customFormat="1" ht="15">
      <c r="A61" s="51">
        <f t="shared" si="0"/>
      </c>
      <c r="B61" s="52"/>
      <c r="C61" s="52"/>
      <c r="D61" s="52"/>
      <c r="E61" s="52"/>
      <c r="F61" s="47"/>
      <c r="G61" s="48">
        <f t="shared" si="1"/>
      </c>
      <c r="H61" s="49">
        <f t="shared" si="2"/>
      </c>
      <c r="I61" s="49">
        <f t="shared" si="3"/>
      </c>
      <c r="J61" s="47"/>
      <c r="K61" s="48">
        <f t="shared" si="4"/>
      </c>
      <c r="L61" s="49">
        <f t="shared" si="5"/>
      </c>
      <c r="M61" s="49">
        <f t="shared" si="6"/>
      </c>
      <c r="N61" s="47"/>
      <c r="O61" s="48">
        <f t="shared" si="7"/>
      </c>
      <c r="P61" s="49">
        <f t="shared" si="8"/>
      </c>
      <c r="Q61" s="49">
        <f t="shared" si="9"/>
      </c>
      <c r="R61" s="47"/>
      <c r="S61" s="48">
        <f t="shared" si="10"/>
      </c>
      <c r="T61" s="49">
        <f t="shared" si="11"/>
      </c>
      <c r="U61" s="49">
        <f t="shared" si="12"/>
      </c>
      <c r="V61" s="47"/>
      <c r="W61" s="48">
        <f t="shared" si="13"/>
      </c>
      <c r="X61" s="49">
        <f t="shared" si="14"/>
      </c>
      <c r="Y61" s="49">
        <f t="shared" si="15"/>
      </c>
      <c r="Z61" s="47"/>
      <c r="AA61" s="48">
        <f t="shared" si="16"/>
      </c>
      <c r="AB61" s="49">
        <f t="shared" si="17"/>
      </c>
      <c r="AC61" s="49">
        <f t="shared" si="18"/>
      </c>
      <c r="AD61" s="48">
        <f t="shared" si="19"/>
      </c>
      <c r="AE61" s="48">
        <f t="shared" si="20"/>
      </c>
      <c r="AF61" s="50">
        <f t="shared" si="21"/>
      </c>
      <c r="AG61" s="50">
        <f t="shared" si="22"/>
      </c>
    </row>
    <row r="62" spans="1:33" s="53" customFormat="1" ht="15">
      <c r="A62" s="51">
        <f t="shared" si="0"/>
      </c>
      <c r="B62" s="52"/>
      <c r="C62" s="52"/>
      <c r="D62" s="52"/>
      <c r="E62" s="52"/>
      <c r="F62" s="47"/>
      <c r="G62" s="48">
        <f t="shared" si="1"/>
      </c>
      <c r="H62" s="49">
        <f t="shared" si="2"/>
      </c>
      <c r="I62" s="49">
        <f t="shared" si="3"/>
      </c>
      <c r="J62" s="47"/>
      <c r="K62" s="48">
        <f t="shared" si="4"/>
      </c>
      <c r="L62" s="49">
        <f t="shared" si="5"/>
      </c>
      <c r="M62" s="49">
        <f t="shared" si="6"/>
      </c>
      <c r="N62" s="47"/>
      <c r="O62" s="48">
        <f t="shared" si="7"/>
      </c>
      <c r="P62" s="49">
        <f t="shared" si="8"/>
      </c>
      <c r="Q62" s="49">
        <f t="shared" si="9"/>
      </c>
      <c r="R62" s="47"/>
      <c r="S62" s="48">
        <f t="shared" si="10"/>
      </c>
      <c r="T62" s="49">
        <f t="shared" si="11"/>
      </c>
      <c r="U62" s="49">
        <f t="shared" si="12"/>
      </c>
      <c r="V62" s="47"/>
      <c r="W62" s="48">
        <f t="shared" si="13"/>
      </c>
      <c r="X62" s="49">
        <f t="shared" si="14"/>
      </c>
      <c r="Y62" s="49">
        <f t="shared" si="15"/>
      </c>
      <c r="Z62" s="47"/>
      <c r="AA62" s="48">
        <f t="shared" si="16"/>
      </c>
      <c r="AB62" s="49">
        <f t="shared" si="17"/>
      </c>
      <c r="AC62" s="49">
        <f t="shared" si="18"/>
      </c>
      <c r="AD62" s="48">
        <f t="shared" si="19"/>
      </c>
      <c r="AE62" s="48">
        <f t="shared" si="20"/>
      </c>
      <c r="AF62" s="50">
        <f t="shared" si="21"/>
      </c>
      <c r="AG62" s="50">
        <f t="shared" si="22"/>
      </c>
    </row>
    <row r="63" spans="1:33" s="53" customFormat="1" ht="15">
      <c r="A63" s="51">
        <f t="shared" si="0"/>
      </c>
      <c r="B63" s="52"/>
      <c r="C63" s="52"/>
      <c r="D63" s="52"/>
      <c r="E63" s="52"/>
      <c r="F63" s="47"/>
      <c r="G63" s="48">
        <f t="shared" si="1"/>
      </c>
      <c r="H63" s="49">
        <f t="shared" si="2"/>
      </c>
      <c r="I63" s="49">
        <f t="shared" si="3"/>
      </c>
      <c r="J63" s="47"/>
      <c r="K63" s="48">
        <f t="shared" si="4"/>
      </c>
      <c r="L63" s="49">
        <f t="shared" si="5"/>
      </c>
      <c r="M63" s="49">
        <f t="shared" si="6"/>
      </c>
      <c r="N63" s="47"/>
      <c r="O63" s="48">
        <f t="shared" si="7"/>
      </c>
      <c r="P63" s="49">
        <f t="shared" si="8"/>
      </c>
      <c r="Q63" s="49">
        <f t="shared" si="9"/>
      </c>
      <c r="R63" s="47"/>
      <c r="S63" s="48">
        <f t="shared" si="10"/>
      </c>
      <c r="T63" s="49">
        <f t="shared" si="11"/>
      </c>
      <c r="U63" s="49">
        <f t="shared" si="12"/>
      </c>
      <c r="V63" s="47"/>
      <c r="W63" s="48">
        <f t="shared" si="13"/>
      </c>
      <c r="X63" s="49">
        <f t="shared" si="14"/>
      </c>
      <c r="Y63" s="49">
        <f t="shared" si="15"/>
      </c>
      <c r="Z63" s="47"/>
      <c r="AA63" s="48">
        <f t="shared" si="16"/>
      </c>
      <c r="AB63" s="49">
        <f t="shared" si="17"/>
      </c>
      <c r="AC63" s="49">
        <f t="shared" si="18"/>
      </c>
      <c r="AD63" s="48">
        <f t="shared" si="19"/>
      </c>
      <c r="AE63" s="48">
        <f t="shared" si="20"/>
      </c>
      <c r="AF63" s="50">
        <f t="shared" si="21"/>
      </c>
      <c r="AG63" s="50">
        <f t="shared" si="22"/>
      </c>
    </row>
    <row r="64" spans="1:33" s="53" customFormat="1" ht="15">
      <c r="A64" s="51">
        <f t="shared" si="0"/>
      </c>
      <c r="B64" s="52"/>
      <c r="C64" s="52"/>
      <c r="D64" s="52"/>
      <c r="E64" s="52"/>
      <c r="F64" s="47"/>
      <c r="G64" s="48">
        <f t="shared" si="1"/>
      </c>
      <c r="H64" s="49">
        <f t="shared" si="2"/>
      </c>
      <c r="I64" s="49">
        <f t="shared" si="3"/>
      </c>
      <c r="J64" s="47"/>
      <c r="K64" s="48">
        <f t="shared" si="4"/>
      </c>
      <c r="L64" s="49">
        <f t="shared" si="5"/>
      </c>
      <c r="M64" s="49">
        <f t="shared" si="6"/>
      </c>
      <c r="N64" s="47"/>
      <c r="O64" s="48">
        <f t="shared" si="7"/>
      </c>
      <c r="P64" s="49">
        <f t="shared" si="8"/>
      </c>
      <c r="Q64" s="49">
        <f t="shared" si="9"/>
      </c>
      <c r="R64" s="47"/>
      <c r="S64" s="48">
        <f t="shared" si="10"/>
      </c>
      <c r="T64" s="49">
        <f t="shared" si="11"/>
      </c>
      <c r="U64" s="49">
        <f t="shared" si="12"/>
      </c>
      <c r="V64" s="47"/>
      <c r="W64" s="48">
        <f t="shared" si="13"/>
      </c>
      <c r="X64" s="49">
        <f t="shared" si="14"/>
      </c>
      <c r="Y64" s="49">
        <f t="shared" si="15"/>
      </c>
      <c r="Z64" s="47"/>
      <c r="AA64" s="48">
        <f t="shared" si="16"/>
      </c>
      <c r="AB64" s="49">
        <f t="shared" si="17"/>
      </c>
      <c r="AC64" s="49">
        <f t="shared" si="18"/>
      </c>
      <c r="AD64" s="48">
        <f t="shared" si="19"/>
      </c>
      <c r="AE64" s="48">
        <f t="shared" si="20"/>
      </c>
      <c r="AF64" s="50">
        <f t="shared" si="21"/>
      </c>
      <c r="AG64" s="50">
        <f t="shared" si="22"/>
      </c>
    </row>
    <row r="65" spans="1:33" s="53" customFormat="1" ht="15">
      <c r="A65" s="51">
        <f t="shared" si="0"/>
      </c>
      <c r="B65" s="52"/>
      <c r="C65" s="52"/>
      <c r="D65" s="52"/>
      <c r="E65" s="52"/>
      <c r="F65" s="47"/>
      <c r="G65" s="48">
        <f t="shared" si="1"/>
      </c>
      <c r="H65" s="49">
        <f t="shared" si="2"/>
      </c>
      <c r="I65" s="49">
        <f t="shared" si="3"/>
      </c>
      <c r="J65" s="47"/>
      <c r="K65" s="48">
        <f t="shared" si="4"/>
      </c>
      <c r="L65" s="49">
        <f t="shared" si="5"/>
      </c>
      <c r="M65" s="49">
        <f t="shared" si="6"/>
      </c>
      <c r="N65" s="47"/>
      <c r="O65" s="48">
        <f t="shared" si="7"/>
      </c>
      <c r="P65" s="49">
        <f t="shared" si="8"/>
      </c>
      <c r="Q65" s="49">
        <f t="shared" si="9"/>
      </c>
      <c r="R65" s="47"/>
      <c r="S65" s="48">
        <f t="shared" si="10"/>
      </c>
      <c r="T65" s="49">
        <f t="shared" si="11"/>
      </c>
      <c r="U65" s="49">
        <f t="shared" si="12"/>
      </c>
      <c r="V65" s="47"/>
      <c r="W65" s="48">
        <f t="shared" si="13"/>
      </c>
      <c r="X65" s="49">
        <f t="shared" si="14"/>
      </c>
      <c r="Y65" s="49">
        <f t="shared" si="15"/>
      </c>
      <c r="Z65" s="47"/>
      <c r="AA65" s="48">
        <f t="shared" si="16"/>
      </c>
      <c r="AB65" s="49">
        <f t="shared" si="17"/>
      </c>
      <c r="AC65" s="49">
        <f t="shared" si="18"/>
      </c>
      <c r="AD65" s="48">
        <f t="shared" si="19"/>
      </c>
      <c r="AE65" s="48">
        <f t="shared" si="20"/>
      </c>
      <c r="AF65" s="50">
        <f t="shared" si="21"/>
      </c>
      <c r="AG65" s="50">
        <f t="shared" si="22"/>
      </c>
    </row>
    <row r="66" spans="1:33" s="53" customFormat="1" ht="15">
      <c r="A66" s="51">
        <f t="shared" si="0"/>
      </c>
      <c r="B66" s="52"/>
      <c r="C66" s="52"/>
      <c r="D66" s="52"/>
      <c r="E66" s="52"/>
      <c r="F66" s="47"/>
      <c r="G66" s="48">
        <f t="shared" si="1"/>
      </c>
      <c r="H66" s="49">
        <f t="shared" si="2"/>
      </c>
      <c r="I66" s="49">
        <f t="shared" si="3"/>
      </c>
      <c r="J66" s="47"/>
      <c r="K66" s="48">
        <f t="shared" si="4"/>
      </c>
      <c r="L66" s="49">
        <f t="shared" si="5"/>
      </c>
      <c r="M66" s="49">
        <f t="shared" si="6"/>
      </c>
      <c r="N66" s="47"/>
      <c r="O66" s="48">
        <f t="shared" si="7"/>
      </c>
      <c r="P66" s="49">
        <f t="shared" si="8"/>
      </c>
      <c r="Q66" s="49">
        <f t="shared" si="9"/>
      </c>
      <c r="R66" s="47"/>
      <c r="S66" s="48">
        <f t="shared" si="10"/>
      </c>
      <c r="T66" s="49">
        <f t="shared" si="11"/>
      </c>
      <c r="U66" s="49">
        <f t="shared" si="12"/>
      </c>
      <c r="V66" s="47"/>
      <c r="W66" s="48">
        <f t="shared" si="13"/>
      </c>
      <c r="X66" s="49">
        <f t="shared" si="14"/>
      </c>
      <c r="Y66" s="49">
        <f t="shared" si="15"/>
      </c>
      <c r="Z66" s="47"/>
      <c r="AA66" s="48">
        <f t="shared" si="16"/>
      </c>
      <c r="AB66" s="49">
        <f t="shared" si="17"/>
      </c>
      <c r="AC66" s="49">
        <f t="shared" si="18"/>
      </c>
      <c r="AD66" s="48">
        <f t="shared" si="19"/>
      </c>
      <c r="AE66" s="48">
        <f t="shared" si="20"/>
      </c>
      <c r="AF66" s="50">
        <f t="shared" si="21"/>
      </c>
      <c r="AG66" s="50">
        <f t="shared" si="22"/>
      </c>
    </row>
    <row r="67" spans="1:33" s="53" customFormat="1" ht="15">
      <c r="A67" s="51">
        <f t="shared" si="0"/>
      </c>
      <c r="B67" s="52"/>
      <c r="C67" s="52"/>
      <c r="D67" s="52"/>
      <c r="E67" s="52"/>
      <c r="F67" s="47"/>
      <c r="G67" s="48">
        <f t="shared" si="1"/>
      </c>
      <c r="H67" s="49">
        <f t="shared" si="2"/>
      </c>
      <c r="I67" s="49">
        <f t="shared" si="3"/>
      </c>
      <c r="J67" s="47"/>
      <c r="K67" s="48">
        <f t="shared" si="4"/>
      </c>
      <c r="L67" s="49">
        <f t="shared" si="5"/>
      </c>
      <c r="M67" s="49">
        <f t="shared" si="6"/>
      </c>
      <c r="N67" s="47"/>
      <c r="O67" s="48">
        <f t="shared" si="7"/>
      </c>
      <c r="P67" s="49">
        <f t="shared" si="8"/>
      </c>
      <c r="Q67" s="49">
        <f t="shared" si="9"/>
      </c>
      <c r="R67" s="47"/>
      <c r="S67" s="48">
        <f t="shared" si="10"/>
      </c>
      <c r="T67" s="49">
        <f t="shared" si="11"/>
      </c>
      <c r="U67" s="49">
        <f t="shared" si="12"/>
      </c>
      <c r="V67" s="47"/>
      <c r="W67" s="48">
        <f t="shared" si="13"/>
      </c>
      <c r="X67" s="49">
        <f t="shared" si="14"/>
      </c>
      <c r="Y67" s="49">
        <f t="shared" si="15"/>
      </c>
      <c r="Z67" s="47"/>
      <c r="AA67" s="48">
        <f t="shared" si="16"/>
      </c>
      <c r="AB67" s="49">
        <f t="shared" si="17"/>
      </c>
      <c r="AC67" s="49">
        <f t="shared" si="18"/>
      </c>
      <c r="AD67" s="48">
        <f t="shared" si="19"/>
      </c>
      <c r="AE67" s="48">
        <f t="shared" si="20"/>
      </c>
      <c r="AF67" s="50">
        <f t="shared" si="21"/>
      </c>
      <c r="AG67" s="50">
        <f t="shared" si="22"/>
      </c>
    </row>
    <row r="68" spans="1:33" s="53" customFormat="1" ht="15">
      <c r="A68" s="51">
        <f t="shared" si="0"/>
      </c>
      <c r="B68" s="52"/>
      <c r="C68" s="52"/>
      <c r="D68" s="52"/>
      <c r="E68" s="52"/>
      <c r="F68" s="47"/>
      <c r="G68" s="48">
        <f t="shared" si="1"/>
      </c>
      <c r="H68" s="49">
        <f t="shared" si="2"/>
      </c>
      <c r="I68" s="49">
        <f t="shared" si="3"/>
      </c>
      <c r="J68" s="47"/>
      <c r="K68" s="48">
        <f t="shared" si="4"/>
      </c>
      <c r="L68" s="49">
        <f t="shared" si="5"/>
      </c>
      <c r="M68" s="49">
        <f t="shared" si="6"/>
      </c>
      <c r="N68" s="47"/>
      <c r="O68" s="48">
        <f t="shared" si="7"/>
      </c>
      <c r="P68" s="49">
        <f t="shared" si="8"/>
      </c>
      <c r="Q68" s="49">
        <f t="shared" si="9"/>
      </c>
      <c r="R68" s="47"/>
      <c r="S68" s="48">
        <f t="shared" si="10"/>
      </c>
      <c r="T68" s="49">
        <f t="shared" si="11"/>
      </c>
      <c r="U68" s="49">
        <f t="shared" si="12"/>
      </c>
      <c r="V68" s="47"/>
      <c r="W68" s="48">
        <f t="shared" si="13"/>
      </c>
      <c r="X68" s="49">
        <f t="shared" si="14"/>
      </c>
      <c r="Y68" s="49">
        <f t="shared" si="15"/>
      </c>
      <c r="Z68" s="47"/>
      <c r="AA68" s="48">
        <f t="shared" si="16"/>
      </c>
      <c r="AB68" s="49">
        <f t="shared" si="17"/>
      </c>
      <c r="AC68" s="49">
        <f t="shared" si="18"/>
      </c>
      <c r="AD68" s="48">
        <f t="shared" si="19"/>
      </c>
      <c r="AE68" s="48">
        <f t="shared" si="20"/>
      </c>
      <c r="AF68" s="50">
        <f t="shared" si="21"/>
      </c>
      <c r="AG68" s="50">
        <f t="shared" si="22"/>
      </c>
    </row>
    <row r="69" spans="1:33" s="53" customFormat="1" ht="15">
      <c r="A69" s="51">
        <f t="shared" si="0"/>
      </c>
      <c r="B69" s="52"/>
      <c r="C69" s="52"/>
      <c r="D69" s="52"/>
      <c r="E69" s="52"/>
      <c r="F69" s="47"/>
      <c r="G69" s="48">
        <f t="shared" si="1"/>
      </c>
      <c r="H69" s="49">
        <f t="shared" si="2"/>
      </c>
      <c r="I69" s="49">
        <f t="shared" si="3"/>
      </c>
      <c r="J69" s="47"/>
      <c r="K69" s="48">
        <f t="shared" si="4"/>
      </c>
      <c r="L69" s="49">
        <f t="shared" si="5"/>
      </c>
      <c r="M69" s="49">
        <f t="shared" si="6"/>
      </c>
      <c r="N69" s="47"/>
      <c r="O69" s="48">
        <f t="shared" si="7"/>
      </c>
      <c r="P69" s="49">
        <f t="shared" si="8"/>
      </c>
      <c r="Q69" s="49">
        <f t="shared" si="9"/>
      </c>
      <c r="R69" s="47"/>
      <c r="S69" s="48">
        <f t="shared" si="10"/>
      </c>
      <c r="T69" s="49">
        <f t="shared" si="11"/>
      </c>
      <c r="U69" s="49">
        <f t="shared" si="12"/>
      </c>
      <c r="V69" s="47"/>
      <c r="W69" s="48">
        <f t="shared" si="13"/>
      </c>
      <c r="X69" s="49">
        <f t="shared" si="14"/>
      </c>
      <c r="Y69" s="49">
        <f t="shared" si="15"/>
      </c>
      <c r="Z69" s="47"/>
      <c r="AA69" s="48">
        <f t="shared" si="16"/>
      </c>
      <c r="AB69" s="49">
        <f t="shared" si="17"/>
      </c>
      <c r="AC69" s="49">
        <f t="shared" si="18"/>
      </c>
      <c r="AD69" s="48">
        <f t="shared" si="19"/>
      </c>
      <c r="AE69" s="48">
        <f t="shared" si="20"/>
      </c>
      <c r="AF69" s="50">
        <f t="shared" si="21"/>
      </c>
      <c r="AG69" s="50">
        <f t="shared" si="22"/>
      </c>
    </row>
    <row r="70" spans="1:33" s="53" customFormat="1" ht="15">
      <c r="A70" s="51">
        <f t="shared" si="0"/>
      </c>
      <c r="B70" s="52"/>
      <c r="C70" s="52"/>
      <c r="D70" s="52"/>
      <c r="E70" s="52"/>
      <c r="F70" s="47"/>
      <c r="G70" s="48">
        <f t="shared" si="1"/>
      </c>
      <c r="H70" s="49">
        <f t="shared" si="2"/>
      </c>
      <c r="I70" s="49">
        <f t="shared" si="3"/>
      </c>
      <c r="J70" s="47"/>
      <c r="K70" s="48">
        <f t="shared" si="4"/>
      </c>
      <c r="L70" s="49">
        <f t="shared" si="5"/>
      </c>
      <c r="M70" s="49">
        <f t="shared" si="6"/>
      </c>
      <c r="N70" s="47"/>
      <c r="O70" s="48">
        <f t="shared" si="7"/>
      </c>
      <c r="P70" s="49">
        <f t="shared" si="8"/>
      </c>
      <c r="Q70" s="49">
        <f t="shared" si="9"/>
      </c>
      <c r="R70" s="47"/>
      <c r="S70" s="48">
        <f t="shared" si="10"/>
      </c>
      <c r="T70" s="49">
        <f t="shared" si="11"/>
      </c>
      <c r="U70" s="49">
        <f t="shared" si="12"/>
      </c>
      <c r="V70" s="47"/>
      <c r="W70" s="48">
        <f t="shared" si="13"/>
      </c>
      <c r="X70" s="49">
        <f t="shared" si="14"/>
      </c>
      <c r="Y70" s="49">
        <f t="shared" si="15"/>
      </c>
      <c r="Z70" s="47"/>
      <c r="AA70" s="48">
        <f t="shared" si="16"/>
      </c>
      <c r="AB70" s="49">
        <f t="shared" si="17"/>
      </c>
      <c r="AC70" s="49">
        <f t="shared" si="18"/>
      </c>
      <c r="AD70" s="48">
        <f t="shared" si="19"/>
      </c>
      <c r="AE70" s="48">
        <f t="shared" si="20"/>
      </c>
      <c r="AF70" s="50">
        <f t="shared" si="21"/>
      </c>
      <c r="AG70" s="50">
        <f t="shared" si="22"/>
      </c>
    </row>
    <row r="71" spans="1:33" s="53" customFormat="1" ht="15">
      <c r="A71" s="51">
        <f t="shared" si="0"/>
      </c>
      <c r="B71" s="52"/>
      <c r="C71" s="52"/>
      <c r="D71" s="52"/>
      <c r="E71" s="52"/>
      <c r="F71" s="47"/>
      <c r="G71" s="48">
        <f t="shared" si="1"/>
      </c>
      <c r="H71" s="49">
        <f t="shared" si="2"/>
      </c>
      <c r="I71" s="49">
        <f t="shared" si="3"/>
      </c>
      <c r="J71" s="47"/>
      <c r="K71" s="48">
        <f t="shared" si="4"/>
      </c>
      <c r="L71" s="49">
        <f t="shared" si="5"/>
      </c>
      <c r="M71" s="49">
        <f t="shared" si="6"/>
      </c>
      <c r="N71" s="47"/>
      <c r="O71" s="48">
        <f t="shared" si="7"/>
      </c>
      <c r="P71" s="49">
        <f t="shared" si="8"/>
      </c>
      <c r="Q71" s="49">
        <f t="shared" si="9"/>
      </c>
      <c r="R71" s="47"/>
      <c r="S71" s="48">
        <f t="shared" si="10"/>
      </c>
      <c r="T71" s="49">
        <f t="shared" si="11"/>
      </c>
      <c r="U71" s="49">
        <f t="shared" si="12"/>
      </c>
      <c r="V71" s="47"/>
      <c r="W71" s="48">
        <f t="shared" si="13"/>
      </c>
      <c r="X71" s="49">
        <f t="shared" si="14"/>
      </c>
      <c r="Y71" s="49">
        <f t="shared" si="15"/>
      </c>
      <c r="Z71" s="47"/>
      <c r="AA71" s="48">
        <f t="shared" si="16"/>
      </c>
      <c r="AB71" s="49">
        <f t="shared" si="17"/>
      </c>
      <c r="AC71" s="49">
        <f t="shared" si="18"/>
      </c>
      <c r="AD71" s="48">
        <f t="shared" si="19"/>
      </c>
      <c r="AE71" s="48">
        <f t="shared" si="20"/>
      </c>
      <c r="AF71" s="50">
        <f t="shared" si="21"/>
      </c>
      <c r="AG71" s="50">
        <f t="shared" si="22"/>
      </c>
    </row>
    <row r="72" spans="1:33" s="53" customFormat="1" ht="15">
      <c r="A72" s="51">
        <f t="shared" si="0"/>
      </c>
      <c r="B72" s="52"/>
      <c r="C72" s="52"/>
      <c r="D72" s="52"/>
      <c r="E72" s="52"/>
      <c r="F72" s="47"/>
      <c r="G72" s="48">
        <f t="shared" si="1"/>
      </c>
      <c r="H72" s="49">
        <f t="shared" si="2"/>
      </c>
      <c r="I72" s="49">
        <f t="shared" si="3"/>
      </c>
      <c r="J72" s="47"/>
      <c r="K72" s="48">
        <f t="shared" si="4"/>
      </c>
      <c r="L72" s="49">
        <f t="shared" si="5"/>
      </c>
      <c r="M72" s="49">
        <f t="shared" si="6"/>
      </c>
      <c r="N72" s="47"/>
      <c r="O72" s="48">
        <f t="shared" si="7"/>
      </c>
      <c r="P72" s="49">
        <f t="shared" si="8"/>
      </c>
      <c r="Q72" s="49">
        <f t="shared" si="9"/>
      </c>
      <c r="R72" s="47"/>
      <c r="S72" s="48">
        <f t="shared" si="10"/>
      </c>
      <c r="T72" s="49">
        <f t="shared" si="11"/>
      </c>
      <c r="U72" s="49">
        <f t="shared" si="12"/>
      </c>
      <c r="V72" s="47"/>
      <c r="W72" s="48">
        <f t="shared" si="13"/>
      </c>
      <c r="X72" s="49">
        <f t="shared" si="14"/>
      </c>
      <c r="Y72" s="49">
        <f t="shared" si="15"/>
      </c>
      <c r="Z72" s="47"/>
      <c r="AA72" s="48">
        <f t="shared" si="16"/>
      </c>
      <c r="AB72" s="49">
        <f t="shared" si="17"/>
      </c>
      <c r="AC72" s="49">
        <f t="shared" si="18"/>
      </c>
      <c r="AD72" s="48">
        <f t="shared" si="19"/>
      </c>
      <c r="AE72" s="48">
        <f t="shared" si="20"/>
      </c>
      <c r="AF72" s="50">
        <f t="shared" si="21"/>
      </c>
      <c r="AG72" s="50">
        <f t="shared" si="22"/>
      </c>
    </row>
    <row r="73" spans="1:33" s="53" customFormat="1" ht="15">
      <c r="A73" s="51">
        <f t="shared" si="0"/>
      </c>
      <c r="B73" s="52"/>
      <c r="C73" s="52"/>
      <c r="D73" s="52"/>
      <c r="E73" s="52"/>
      <c r="F73" s="47"/>
      <c r="G73" s="48">
        <f t="shared" si="1"/>
      </c>
      <c r="H73" s="49">
        <f t="shared" si="2"/>
      </c>
      <c r="I73" s="49">
        <f t="shared" si="3"/>
      </c>
      <c r="J73" s="47"/>
      <c r="K73" s="48">
        <f t="shared" si="4"/>
      </c>
      <c r="L73" s="49">
        <f t="shared" si="5"/>
      </c>
      <c r="M73" s="49">
        <f t="shared" si="6"/>
      </c>
      <c r="N73" s="47"/>
      <c r="O73" s="48">
        <f t="shared" si="7"/>
      </c>
      <c r="P73" s="49">
        <f t="shared" si="8"/>
      </c>
      <c r="Q73" s="49">
        <f t="shared" si="9"/>
      </c>
      <c r="R73" s="47"/>
      <c r="S73" s="48">
        <f t="shared" si="10"/>
      </c>
      <c r="T73" s="49">
        <f t="shared" si="11"/>
      </c>
      <c r="U73" s="49">
        <f t="shared" si="12"/>
      </c>
      <c r="V73" s="47"/>
      <c r="W73" s="48">
        <f t="shared" si="13"/>
      </c>
      <c r="X73" s="49">
        <f t="shared" si="14"/>
      </c>
      <c r="Y73" s="49">
        <f t="shared" si="15"/>
      </c>
      <c r="Z73" s="47"/>
      <c r="AA73" s="48">
        <f t="shared" si="16"/>
      </c>
      <c r="AB73" s="49">
        <f t="shared" si="17"/>
      </c>
      <c r="AC73" s="49">
        <f t="shared" si="18"/>
      </c>
      <c r="AD73" s="48">
        <f t="shared" si="19"/>
      </c>
      <c r="AE73" s="48">
        <f t="shared" si="20"/>
      </c>
      <c r="AF73" s="50">
        <f t="shared" si="21"/>
      </c>
      <c r="AG73" s="50">
        <f t="shared" si="22"/>
      </c>
    </row>
    <row r="74" spans="1:33" s="53" customFormat="1" ht="15">
      <c r="A74" s="51">
        <f t="shared" si="0"/>
      </c>
      <c r="B74" s="52"/>
      <c r="C74" s="52"/>
      <c r="D74" s="52"/>
      <c r="E74" s="52"/>
      <c r="F74" s="47"/>
      <c r="G74" s="48">
        <f t="shared" si="1"/>
      </c>
      <c r="H74" s="49">
        <f t="shared" si="2"/>
      </c>
      <c r="I74" s="49">
        <f t="shared" si="3"/>
      </c>
      <c r="J74" s="47"/>
      <c r="K74" s="48">
        <f t="shared" si="4"/>
      </c>
      <c r="L74" s="49">
        <f t="shared" si="5"/>
      </c>
      <c r="M74" s="49">
        <f t="shared" si="6"/>
      </c>
      <c r="N74" s="47"/>
      <c r="O74" s="48">
        <f t="shared" si="7"/>
      </c>
      <c r="P74" s="49">
        <f t="shared" si="8"/>
      </c>
      <c r="Q74" s="49">
        <f t="shared" si="9"/>
      </c>
      <c r="R74" s="47"/>
      <c r="S74" s="48">
        <f t="shared" si="10"/>
      </c>
      <c r="T74" s="49">
        <f t="shared" si="11"/>
      </c>
      <c r="U74" s="49">
        <f t="shared" si="12"/>
      </c>
      <c r="V74" s="47"/>
      <c r="W74" s="48">
        <f t="shared" si="13"/>
      </c>
      <c r="X74" s="49">
        <f t="shared" si="14"/>
      </c>
      <c r="Y74" s="49">
        <f t="shared" si="15"/>
      </c>
      <c r="Z74" s="47"/>
      <c r="AA74" s="48">
        <f t="shared" si="16"/>
      </c>
      <c r="AB74" s="49">
        <f t="shared" si="17"/>
      </c>
      <c r="AC74" s="49">
        <f t="shared" si="18"/>
      </c>
      <c r="AD74" s="48">
        <f t="shared" si="19"/>
      </c>
      <c r="AE74" s="48">
        <f t="shared" si="20"/>
      </c>
      <c r="AF74" s="50">
        <f t="shared" si="21"/>
      </c>
      <c r="AG74" s="50">
        <f t="shared" si="22"/>
      </c>
    </row>
    <row r="75" spans="1:33" s="53" customFormat="1" ht="15">
      <c r="A75" s="51">
        <f t="shared" si="0"/>
      </c>
      <c r="B75" s="52"/>
      <c r="C75" s="52"/>
      <c r="D75" s="52"/>
      <c r="E75" s="52"/>
      <c r="F75" s="47"/>
      <c r="G75" s="48">
        <f t="shared" si="1"/>
      </c>
      <c r="H75" s="49">
        <f t="shared" si="2"/>
      </c>
      <c r="I75" s="49">
        <f t="shared" si="3"/>
      </c>
      <c r="J75" s="47"/>
      <c r="K75" s="48">
        <f t="shared" si="4"/>
      </c>
      <c r="L75" s="49">
        <f t="shared" si="5"/>
      </c>
      <c r="M75" s="49">
        <f t="shared" si="6"/>
      </c>
      <c r="N75" s="47"/>
      <c r="O75" s="48">
        <f t="shared" si="7"/>
      </c>
      <c r="P75" s="49">
        <f t="shared" si="8"/>
      </c>
      <c r="Q75" s="49">
        <f t="shared" si="9"/>
      </c>
      <c r="R75" s="47"/>
      <c r="S75" s="48">
        <f t="shared" si="10"/>
      </c>
      <c r="T75" s="49">
        <f t="shared" si="11"/>
      </c>
      <c r="U75" s="49">
        <f t="shared" si="12"/>
      </c>
      <c r="V75" s="47"/>
      <c r="W75" s="48">
        <f t="shared" si="13"/>
      </c>
      <c r="X75" s="49">
        <f t="shared" si="14"/>
      </c>
      <c r="Y75" s="49">
        <f t="shared" si="15"/>
      </c>
      <c r="Z75" s="47"/>
      <c r="AA75" s="48">
        <f t="shared" si="16"/>
      </c>
      <c r="AB75" s="49">
        <f t="shared" si="17"/>
      </c>
      <c r="AC75" s="49">
        <f t="shared" si="18"/>
      </c>
      <c r="AD75" s="48">
        <f t="shared" si="19"/>
      </c>
      <c r="AE75" s="48">
        <f t="shared" si="20"/>
      </c>
      <c r="AF75" s="50">
        <f t="shared" si="21"/>
      </c>
      <c r="AG75" s="50">
        <f t="shared" si="22"/>
      </c>
    </row>
    <row r="76" spans="1:33" s="53" customFormat="1" ht="15">
      <c r="A76" s="51">
        <f t="shared" si="0"/>
      </c>
      <c r="B76" s="52"/>
      <c r="C76" s="52"/>
      <c r="D76" s="52"/>
      <c r="E76" s="52"/>
      <c r="F76" s="47"/>
      <c r="G76" s="48">
        <f t="shared" si="1"/>
      </c>
      <c r="H76" s="49">
        <f t="shared" si="2"/>
      </c>
      <c r="I76" s="49">
        <f t="shared" si="3"/>
      </c>
      <c r="J76" s="47"/>
      <c r="K76" s="48">
        <f t="shared" si="4"/>
      </c>
      <c r="L76" s="49">
        <f t="shared" si="5"/>
      </c>
      <c r="M76" s="49">
        <f t="shared" si="6"/>
      </c>
      <c r="N76" s="47"/>
      <c r="O76" s="48">
        <f t="shared" si="7"/>
      </c>
      <c r="P76" s="49">
        <f t="shared" si="8"/>
      </c>
      <c r="Q76" s="49">
        <f t="shared" si="9"/>
      </c>
      <c r="R76" s="47"/>
      <c r="S76" s="48">
        <f t="shared" si="10"/>
      </c>
      <c r="T76" s="49">
        <f t="shared" si="11"/>
      </c>
      <c r="U76" s="49">
        <f t="shared" si="12"/>
      </c>
      <c r="V76" s="47"/>
      <c r="W76" s="48">
        <f t="shared" si="13"/>
      </c>
      <c r="X76" s="49">
        <f t="shared" si="14"/>
      </c>
      <c r="Y76" s="49">
        <f t="shared" si="15"/>
      </c>
      <c r="Z76" s="47"/>
      <c r="AA76" s="48">
        <f t="shared" si="16"/>
      </c>
      <c r="AB76" s="49">
        <f t="shared" si="17"/>
      </c>
      <c r="AC76" s="49">
        <f t="shared" si="18"/>
      </c>
      <c r="AD76" s="48">
        <f t="shared" si="19"/>
      </c>
      <c r="AE76" s="48">
        <f t="shared" si="20"/>
      </c>
      <c r="AF76" s="50">
        <f t="shared" si="21"/>
      </c>
      <c r="AG76" s="50">
        <f t="shared" si="22"/>
      </c>
    </row>
    <row r="77" spans="1:33" s="53" customFormat="1" ht="15">
      <c r="A77" s="51">
        <f t="shared" si="0"/>
      </c>
      <c r="B77" s="52"/>
      <c r="C77" s="52"/>
      <c r="D77" s="52"/>
      <c r="E77" s="52"/>
      <c r="F77" s="47"/>
      <c r="G77" s="48">
        <f t="shared" si="1"/>
      </c>
      <c r="H77" s="49">
        <f t="shared" si="2"/>
      </c>
      <c r="I77" s="49">
        <f t="shared" si="3"/>
      </c>
      <c r="J77" s="47"/>
      <c r="K77" s="48">
        <f t="shared" si="4"/>
      </c>
      <c r="L77" s="49">
        <f t="shared" si="5"/>
      </c>
      <c r="M77" s="49">
        <f t="shared" si="6"/>
      </c>
      <c r="N77" s="47"/>
      <c r="O77" s="48">
        <f t="shared" si="7"/>
      </c>
      <c r="P77" s="49">
        <f t="shared" si="8"/>
      </c>
      <c r="Q77" s="49">
        <f t="shared" si="9"/>
      </c>
      <c r="R77" s="47"/>
      <c r="S77" s="48">
        <f t="shared" si="10"/>
      </c>
      <c r="T77" s="49">
        <f t="shared" si="11"/>
      </c>
      <c r="U77" s="49">
        <f t="shared" si="12"/>
      </c>
      <c r="V77" s="47"/>
      <c r="W77" s="48">
        <f t="shared" si="13"/>
      </c>
      <c r="X77" s="49">
        <f t="shared" si="14"/>
      </c>
      <c r="Y77" s="49">
        <f t="shared" si="15"/>
      </c>
      <c r="Z77" s="47"/>
      <c r="AA77" s="48">
        <f t="shared" si="16"/>
      </c>
      <c r="AB77" s="49">
        <f t="shared" si="17"/>
      </c>
      <c r="AC77" s="49">
        <f t="shared" si="18"/>
      </c>
      <c r="AD77" s="48">
        <f t="shared" si="19"/>
      </c>
      <c r="AE77" s="48">
        <f t="shared" si="20"/>
      </c>
      <c r="AF77" s="50">
        <f t="shared" si="21"/>
      </c>
      <c r="AG77" s="50">
        <f t="shared" si="22"/>
      </c>
    </row>
    <row r="78" spans="1:33" s="53" customFormat="1" ht="15">
      <c r="A78" s="51">
        <f t="shared" si="0"/>
      </c>
      <c r="B78" s="52"/>
      <c r="C78" s="52"/>
      <c r="D78" s="52"/>
      <c r="E78" s="52"/>
      <c r="F78" s="47"/>
      <c r="G78" s="48">
        <f t="shared" si="1"/>
      </c>
      <c r="H78" s="49">
        <f t="shared" si="2"/>
      </c>
      <c r="I78" s="49">
        <f t="shared" si="3"/>
      </c>
      <c r="J78" s="47"/>
      <c r="K78" s="48">
        <f t="shared" si="4"/>
      </c>
      <c r="L78" s="49">
        <f t="shared" si="5"/>
      </c>
      <c r="M78" s="49">
        <f t="shared" si="6"/>
      </c>
      <c r="N78" s="47"/>
      <c r="O78" s="48">
        <f t="shared" si="7"/>
      </c>
      <c r="P78" s="49">
        <f t="shared" si="8"/>
      </c>
      <c r="Q78" s="49">
        <f t="shared" si="9"/>
      </c>
      <c r="R78" s="47"/>
      <c r="S78" s="48">
        <f t="shared" si="10"/>
      </c>
      <c r="T78" s="49">
        <f t="shared" si="11"/>
      </c>
      <c r="U78" s="49">
        <f t="shared" si="12"/>
      </c>
      <c r="V78" s="47"/>
      <c r="W78" s="48">
        <f t="shared" si="13"/>
      </c>
      <c r="X78" s="49">
        <f t="shared" si="14"/>
      </c>
      <c r="Y78" s="49">
        <f t="shared" si="15"/>
      </c>
      <c r="Z78" s="47"/>
      <c r="AA78" s="48">
        <f t="shared" si="16"/>
      </c>
      <c r="AB78" s="49">
        <f t="shared" si="17"/>
      </c>
      <c r="AC78" s="49">
        <f t="shared" si="18"/>
      </c>
      <c r="AD78" s="48">
        <f t="shared" si="19"/>
      </c>
      <c r="AE78" s="48">
        <f t="shared" si="20"/>
      </c>
      <c r="AF78" s="50">
        <f t="shared" si="21"/>
      </c>
      <c r="AG78" s="50">
        <f t="shared" si="22"/>
      </c>
    </row>
    <row r="79" spans="1:33" s="53" customFormat="1" ht="15">
      <c r="A79" s="51">
        <f t="shared" si="0"/>
      </c>
      <c r="B79" s="52"/>
      <c r="C79" s="52"/>
      <c r="D79" s="52"/>
      <c r="E79" s="52"/>
      <c r="F79" s="47"/>
      <c r="G79" s="48">
        <f t="shared" si="1"/>
      </c>
      <c r="H79" s="49">
        <f t="shared" si="2"/>
      </c>
      <c r="I79" s="49">
        <f t="shared" si="3"/>
      </c>
      <c r="J79" s="47"/>
      <c r="K79" s="48">
        <f t="shared" si="4"/>
      </c>
      <c r="L79" s="49">
        <f t="shared" si="5"/>
      </c>
      <c r="M79" s="49">
        <f t="shared" si="6"/>
      </c>
      <c r="N79" s="47"/>
      <c r="O79" s="48">
        <f t="shared" si="7"/>
      </c>
      <c r="P79" s="49">
        <f t="shared" si="8"/>
      </c>
      <c r="Q79" s="49">
        <f t="shared" si="9"/>
      </c>
      <c r="R79" s="47"/>
      <c r="S79" s="48">
        <f t="shared" si="10"/>
      </c>
      <c r="T79" s="49">
        <f t="shared" si="11"/>
      </c>
      <c r="U79" s="49">
        <f t="shared" si="12"/>
      </c>
      <c r="V79" s="47"/>
      <c r="W79" s="48">
        <f t="shared" si="13"/>
      </c>
      <c r="X79" s="49">
        <f t="shared" si="14"/>
      </c>
      <c r="Y79" s="49">
        <f t="shared" si="15"/>
      </c>
      <c r="Z79" s="47"/>
      <c r="AA79" s="48">
        <f t="shared" si="16"/>
      </c>
      <c r="AB79" s="49">
        <f t="shared" si="17"/>
      </c>
      <c r="AC79" s="49">
        <f t="shared" si="18"/>
      </c>
      <c r="AD79" s="48">
        <f t="shared" si="19"/>
      </c>
      <c r="AE79" s="48">
        <f t="shared" si="20"/>
      </c>
      <c r="AF79" s="50">
        <f t="shared" si="21"/>
      </c>
      <c r="AG79" s="50">
        <f t="shared" si="22"/>
      </c>
    </row>
    <row r="80" spans="1:33" s="53" customFormat="1" ht="15">
      <c r="A80" s="51">
        <f t="shared" si="0"/>
      </c>
      <c r="B80" s="52"/>
      <c r="C80" s="52"/>
      <c r="D80" s="52"/>
      <c r="E80" s="52"/>
      <c r="F80" s="47"/>
      <c r="G80" s="48">
        <f t="shared" si="1"/>
      </c>
      <c r="H80" s="49">
        <f t="shared" si="2"/>
      </c>
      <c r="I80" s="49">
        <f t="shared" si="3"/>
      </c>
      <c r="J80" s="47"/>
      <c r="K80" s="48">
        <f t="shared" si="4"/>
      </c>
      <c r="L80" s="49">
        <f t="shared" si="5"/>
      </c>
      <c r="M80" s="49">
        <f t="shared" si="6"/>
      </c>
      <c r="N80" s="47"/>
      <c r="O80" s="48">
        <f t="shared" si="7"/>
      </c>
      <c r="P80" s="49">
        <f t="shared" si="8"/>
      </c>
      <c r="Q80" s="49">
        <f t="shared" si="9"/>
      </c>
      <c r="R80" s="47"/>
      <c r="S80" s="48">
        <f t="shared" si="10"/>
      </c>
      <c r="T80" s="49">
        <f t="shared" si="11"/>
      </c>
      <c r="U80" s="49">
        <f t="shared" si="12"/>
      </c>
      <c r="V80" s="47"/>
      <c r="W80" s="48">
        <f t="shared" si="13"/>
      </c>
      <c r="X80" s="49">
        <f t="shared" si="14"/>
      </c>
      <c r="Y80" s="49">
        <f t="shared" si="15"/>
      </c>
      <c r="Z80" s="47"/>
      <c r="AA80" s="48">
        <f t="shared" si="16"/>
      </c>
      <c r="AB80" s="49">
        <f t="shared" si="17"/>
      </c>
      <c r="AC80" s="49">
        <f t="shared" si="18"/>
      </c>
      <c r="AD80" s="48">
        <f t="shared" si="19"/>
      </c>
      <c r="AE80" s="48">
        <f t="shared" si="20"/>
      </c>
      <c r="AF80" s="50">
        <f t="shared" si="21"/>
      </c>
      <c r="AG80" s="50">
        <f t="shared" si="22"/>
      </c>
    </row>
    <row r="81" spans="1:33" s="53" customFormat="1" ht="15">
      <c r="A81" s="51">
        <f t="shared" si="0"/>
      </c>
      <c r="B81" s="52"/>
      <c r="C81" s="52"/>
      <c r="D81" s="52"/>
      <c r="E81" s="52"/>
      <c r="F81" s="47"/>
      <c r="G81" s="48">
        <f t="shared" si="1"/>
      </c>
      <c r="H81" s="49">
        <f t="shared" si="2"/>
      </c>
      <c r="I81" s="49">
        <f t="shared" si="3"/>
      </c>
      <c r="J81" s="47"/>
      <c r="K81" s="48">
        <f t="shared" si="4"/>
      </c>
      <c r="L81" s="49">
        <f t="shared" si="5"/>
      </c>
      <c r="M81" s="49">
        <f t="shared" si="6"/>
      </c>
      <c r="N81" s="47"/>
      <c r="O81" s="48">
        <f t="shared" si="7"/>
      </c>
      <c r="P81" s="49">
        <f t="shared" si="8"/>
      </c>
      <c r="Q81" s="49">
        <f t="shared" si="9"/>
      </c>
      <c r="R81" s="47"/>
      <c r="S81" s="48">
        <f t="shared" si="10"/>
      </c>
      <c r="T81" s="49">
        <f t="shared" si="11"/>
      </c>
      <c r="U81" s="49">
        <f t="shared" si="12"/>
      </c>
      <c r="V81" s="47"/>
      <c r="W81" s="48">
        <f t="shared" si="13"/>
      </c>
      <c r="X81" s="49">
        <f t="shared" si="14"/>
      </c>
      <c r="Y81" s="49">
        <f t="shared" si="15"/>
      </c>
      <c r="Z81" s="47"/>
      <c r="AA81" s="48">
        <f t="shared" si="16"/>
      </c>
      <c r="AB81" s="49">
        <f t="shared" si="17"/>
      </c>
      <c r="AC81" s="49">
        <f t="shared" si="18"/>
      </c>
      <c r="AD81" s="48">
        <f t="shared" si="19"/>
      </c>
      <c r="AE81" s="48">
        <f t="shared" si="20"/>
      </c>
      <c r="AF81" s="50">
        <f t="shared" si="21"/>
      </c>
      <c r="AG81" s="50">
        <f t="shared" si="22"/>
      </c>
    </row>
    <row r="82" spans="1:33" s="53" customFormat="1" ht="15">
      <c r="A82" s="51">
        <f aca="true" t="shared" si="23" ref="A82:A117">_xlfn.IFERROR(IF(COUNTA(B82:E82)=4,A81+1,""),"")</f>
      </c>
      <c r="B82" s="52"/>
      <c r="C82" s="52"/>
      <c r="D82" s="52"/>
      <c r="E82" s="52"/>
      <c r="F82" s="47"/>
      <c r="G82" s="48">
        <f t="shared" si="1"/>
      </c>
      <c r="H82" s="49">
        <f t="shared" si="2"/>
      </c>
      <c r="I82" s="49">
        <f t="shared" si="3"/>
      </c>
      <c r="J82" s="47"/>
      <c r="K82" s="48">
        <f t="shared" si="4"/>
      </c>
      <c r="L82" s="49">
        <f t="shared" si="5"/>
      </c>
      <c r="M82" s="49">
        <f t="shared" si="6"/>
      </c>
      <c r="N82" s="47"/>
      <c r="O82" s="48">
        <f t="shared" si="7"/>
      </c>
      <c r="P82" s="49">
        <f t="shared" si="8"/>
      </c>
      <c r="Q82" s="49">
        <f t="shared" si="9"/>
      </c>
      <c r="R82" s="47"/>
      <c r="S82" s="48">
        <f t="shared" si="10"/>
      </c>
      <c r="T82" s="49">
        <f t="shared" si="11"/>
      </c>
      <c r="U82" s="49">
        <f t="shared" si="12"/>
      </c>
      <c r="V82" s="47"/>
      <c r="W82" s="48">
        <f t="shared" si="13"/>
      </c>
      <c r="X82" s="49">
        <f t="shared" si="14"/>
      </c>
      <c r="Y82" s="49">
        <f t="shared" si="15"/>
      </c>
      <c r="Z82" s="47"/>
      <c r="AA82" s="48">
        <f t="shared" si="16"/>
      </c>
      <c r="AB82" s="49">
        <f t="shared" si="17"/>
      </c>
      <c r="AC82" s="49">
        <f t="shared" si="18"/>
      </c>
      <c r="AD82" s="48">
        <f t="shared" si="19"/>
      </c>
      <c r="AE82" s="48">
        <f t="shared" si="20"/>
      </c>
      <c r="AF82" s="50">
        <f t="shared" si="21"/>
      </c>
      <c r="AG82" s="50">
        <f t="shared" si="22"/>
      </c>
    </row>
    <row r="83" spans="1:33" s="53" customFormat="1" ht="15">
      <c r="A83" s="51">
        <f t="shared" si="23"/>
      </c>
      <c r="B83" s="52"/>
      <c r="C83" s="52"/>
      <c r="D83" s="52"/>
      <c r="E83" s="52"/>
      <c r="F83" s="47"/>
      <c r="G83" s="48">
        <f t="shared" si="1"/>
      </c>
      <c r="H83" s="49">
        <f t="shared" si="2"/>
      </c>
      <c r="I83" s="49">
        <f t="shared" si="3"/>
      </c>
      <c r="J83" s="47"/>
      <c r="K83" s="48">
        <f t="shared" si="4"/>
      </c>
      <c r="L83" s="49">
        <f t="shared" si="5"/>
      </c>
      <c r="M83" s="49">
        <f t="shared" si="6"/>
      </c>
      <c r="N83" s="47"/>
      <c r="O83" s="48">
        <f t="shared" si="7"/>
      </c>
      <c r="P83" s="49">
        <f t="shared" si="8"/>
      </c>
      <c r="Q83" s="49">
        <f t="shared" si="9"/>
      </c>
      <c r="R83" s="47"/>
      <c r="S83" s="48">
        <f t="shared" si="10"/>
      </c>
      <c r="T83" s="49">
        <f t="shared" si="11"/>
      </c>
      <c r="U83" s="49">
        <f t="shared" si="12"/>
      </c>
      <c r="V83" s="47"/>
      <c r="W83" s="48">
        <f t="shared" si="13"/>
      </c>
      <c r="X83" s="49">
        <f t="shared" si="14"/>
      </c>
      <c r="Y83" s="49">
        <f t="shared" si="15"/>
      </c>
      <c r="Z83" s="47"/>
      <c r="AA83" s="48">
        <f t="shared" si="16"/>
      </c>
      <c r="AB83" s="49">
        <f t="shared" si="17"/>
      </c>
      <c r="AC83" s="49">
        <f t="shared" si="18"/>
      </c>
      <c r="AD83" s="48">
        <f t="shared" si="19"/>
      </c>
      <c r="AE83" s="48">
        <f t="shared" si="20"/>
      </c>
      <c r="AF83" s="50">
        <f t="shared" si="21"/>
      </c>
      <c r="AG83" s="50">
        <f t="shared" si="22"/>
      </c>
    </row>
    <row r="84" spans="1:33" s="53" customFormat="1" ht="15">
      <c r="A84" s="51">
        <f t="shared" si="23"/>
      </c>
      <c r="B84" s="52"/>
      <c r="C84" s="52"/>
      <c r="D84" s="52"/>
      <c r="E84" s="52"/>
      <c r="F84" s="47"/>
      <c r="G84" s="48">
        <f t="shared" si="1"/>
      </c>
      <c r="H84" s="49">
        <f t="shared" si="2"/>
      </c>
      <c r="I84" s="49">
        <f t="shared" si="3"/>
      </c>
      <c r="J84" s="47"/>
      <c r="K84" s="48">
        <f t="shared" si="4"/>
      </c>
      <c r="L84" s="49">
        <f t="shared" si="5"/>
      </c>
      <c r="M84" s="49">
        <f t="shared" si="6"/>
      </c>
      <c r="N84" s="47"/>
      <c r="O84" s="48">
        <f t="shared" si="7"/>
      </c>
      <c r="P84" s="49">
        <f t="shared" si="8"/>
      </c>
      <c r="Q84" s="49">
        <f t="shared" si="9"/>
      </c>
      <c r="R84" s="47"/>
      <c r="S84" s="48">
        <f t="shared" si="10"/>
      </c>
      <c r="T84" s="49">
        <f t="shared" si="11"/>
      </c>
      <c r="U84" s="49">
        <f t="shared" si="12"/>
      </c>
      <c r="V84" s="47"/>
      <c r="W84" s="48">
        <f t="shared" si="13"/>
      </c>
      <c r="X84" s="49">
        <f t="shared" si="14"/>
      </c>
      <c r="Y84" s="49">
        <f t="shared" si="15"/>
      </c>
      <c r="Z84" s="47"/>
      <c r="AA84" s="48">
        <f t="shared" si="16"/>
      </c>
      <c r="AB84" s="49">
        <f t="shared" si="17"/>
      </c>
      <c r="AC84" s="49">
        <f t="shared" si="18"/>
      </c>
      <c r="AD84" s="48">
        <f t="shared" si="19"/>
      </c>
      <c r="AE84" s="48">
        <f t="shared" si="20"/>
      </c>
      <c r="AF84" s="50">
        <f t="shared" si="21"/>
      </c>
      <c r="AG84" s="50">
        <f t="shared" si="22"/>
      </c>
    </row>
    <row r="85" spans="1:33" s="53" customFormat="1" ht="15">
      <c r="A85" s="51">
        <f t="shared" si="23"/>
      </c>
      <c r="B85" s="52"/>
      <c r="C85" s="52"/>
      <c r="D85" s="52"/>
      <c r="E85" s="52"/>
      <c r="F85" s="47"/>
      <c r="G85" s="48">
        <f aca="true" t="shared" si="24" ref="G85:G117">IF(COUNTA($E85,F85)=2,$E85-F85,"")</f>
      </c>
      <c r="H85" s="49">
        <f aca="true" t="shared" si="25" ref="H85:H117">IF(COUNTA($E85,F85)=2,((F85*100)/$E85)/100,"")</f>
      </c>
      <c r="I85" s="49">
        <f aca="true" t="shared" si="26" ref="I85:I117">IF(COUNTA($E85,F85)=2,((G85*100)/$E85)/100,"")</f>
      </c>
      <c r="J85" s="47"/>
      <c r="K85" s="48">
        <f aca="true" t="shared" si="27" ref="K85:K117">IF(COUNTA($E85,J85)=2,$E85-J85,"")</f>
      </c>
      <c r="L85" s="49">
        <f aca="true" t="shared" si="28" ref="L85:L117">IF(COUNTA($E85,J85)=2,((J85*100)/$E85)/100,"")</f>
      </c>
      <c r="M85" s="49">
        <f aca="true" t="shared" si="29" ref="M85:M117">IF(COUNTA($E85,J85)=2,((K85*100)/$E85)/100,"")</f>
      </c>
      <c r="N85" s="47"/>
      <c r="O85" s="48">
        <f aca="true" t="shared" si="30" ref="O85:O117">IF(COUNTA($E85,N85)=2,$E85-N85,"")</f>
      </c>
      <c r="P85" s="49">
        <f aca="true" t="shared" si="31" ref="P85:P117">IF(COUNTA($E85,N85)=2,((N85*100)/$E85)/100,"")</f>
      </c>
      <c r="Q85" s="49">
        <f aca="true" t="shared" si="32" ref="Q85:Q117">IF(COUNTA($E85,N85)=2,((O85*100)/$E85)/100,"")</f>
      </c>
      <c r="R85" s="47"/>
      <c r="S85" s="48">
        <f aca="true" t="shared" si="33" ref="S85:S117">IF(COUNTA($E85,R85)=2,$E85-R85,"")</f>
      </c>
      <c r="T85" s="49">
        <f aca="true" t="shared" si="34" ref="T85:T117">IF(COUNTA($E85,R85)=2,((R85*100)/$E85)/100,"")</f>
      </c>
      <c r="U85" s="49">
        <f aca="true" t="shared" si="35" ref="U85:U117">IF(COUNTA($E85,R85)=2,((S85*100)/$E85)/100,"")</f>
      </c>
      <c r="V85" s="47"/>
      <c r="W85" s="48">
        <f aca="true" t="shared" si="36" ref="W85:W117">IF(COUNTA($E85,V85)=2,$E85-V85,"")</f>
      </c>
      <c r="X85" s="49">
        <f aca="true" t="shared" si="37" ref="X85:X117">IF(COUNTA($E85,V85)=2,((V85*100)/$E85)/100,"")</f>
      </c>
      <c r="Y85" s="49">
        <f aca="true" t="shared" si="38" ref="Y85:Y117">IF(COUNTA($E85,V85)=2,((W85*100)/$E85)/100,"")</f>
      </c>
      <c r="Z85" s="47"/>
      <c r="AA85" s="48">
        <f aca="true" t="shared" si="39" ref="AA85:AA117">IF(COUNTA($E85,Z85)=2,$E85-Z85,"")</f>
      </c>
      <c r="AB85" s="49">
        <f aca="true" t="shared" si="40" ref="AB85:AB117">IF(COUNTA($E85,Z85)=2,((Z85*100)/$E85)/100,"")</f>
      </c>
      <c r="AC85" s="49">
        <f aca="true" t="shared" si="41" ref="AC85:AC117">IF(COUNTA($E85,Z85)=2,((AA85*100)/$E85)/100,"")</f>
      </c>
      <c r="AD85" s="48">
        <f aca="true" t="shared" si="42" ref="AD85:AD117">IF(COUNTA(E85,F85,J85,N85,R85,V85,Z85)&gt;1,SUM(F85,J85,N85,R85,V85,Z85),"")</f>
      </c>
      <c r="AE85" s="48">
        <f aca="true" t="shared" si="43" ref="AE85:AE117">IF(COUNTA(E85,F85,J85,N85,R85,V85,Z85)&gt;1,SUM(G85,K85,O85,S85,W85,AA85),"")</f>
      </c>
      <c r="AF85" s="50">
        <f aca="true" t="shared" si="44" ref="AF85:AF117">IF(COUNTA(E85,F85,J85,N85,R85,V85,Z85)&gt;1,((AD85*100)/SUM(AD85:AE85))/100,"")</f>
      </c>
      <c r="AG85" s="50">
        <f aca="true" t="shared" si="45" ref="AG85:AG117">IF(COUNTA(E85,F85,J85,N85,R85,V85,Z85)&gt;1,((AE85*100)/SUM(AD85:AE85))/100,"")</f>
      </c>
    </row>
    <row r="86" spans="1:33" s="53" customFormat="1" ht="15">
      <c r="A86" s="51">
        <f t="shared" si="23"/>
      </c>
      <c r="B86" s="52"/>
      <c r="C86" s="52"/>
      <c r="D86" s="52"/>
      <c r="E86" s="52"/>
      <c r="F86" s="47"/>
      <c r="G86" s="48">
        <f t="shared" si="24"/>
      </c>
      <c r="H86" s="49">
        <f t="shared" si="25"/>
      </c>
      <c r="I86" s="49">
        <f t="shared" si="26"/>
      </c>
      <c r="J86" s="47"/>
      <c r="K86" s="48">
        <f t="shared" si="27"/>
      </c>
      <c r="L86" s="49">
        <f t="shared" si="28"/>
      </c>
      <c r="M86" s="49">
        <f t="shared" si="29"/>
      </c>
      <c r="N86" s="47"/>
      <c r="O86" s="48">
        <f t="shared" si="30"/>
      </c>
      <c r="P86" s="49">
        <f t="shared" si="31"/>
      </c>
      <c r="Q86" s="49">
        <f t="shared" si="32"/>
      </c>
      <c r="R86" s="47"/>
      <c r="S86" s="48">
        <f t="shared" si="33"/>
      </c>
      <c r="T86" s="49">
        <f t="shared" si="34"/>
      </c>
      <c r="U86" s="49">
        <f t="shared" si="35"/>
      </c>
      <c r="V86" s="47"/>
      <c r="W86" s="48">
        <f t="shared" si="36"/>
      </c>
      <c r="X86" s="49">
        <f t="shared" si="37"/>
      </c>
      <c r="Y86" s="49">
        <f t="shared" si="38"/>
      </c>
      <c r="Z86" s="47"/>
      <c r="AA86" s="48">
        <f t="shared" si="39"/>
      </c>
      <c r="AB86" s="49">
        <f t="shared" si="40"/>
      </c>
      <c r="AC86" s="49">
        <f t="shared" si="41"/>
      </c>
      <c r="AD86" s="48">
        <f t="shared" si="42"/>
      </c>
      <c r="AE86" s="48">
        <f t="shared" si="43"/>
      </c>
      <c r="AF86" s="50">
        <f t="shared" si="44"/>
      </c>
      <c r="AG86" s="50">
        <f t="shared" si="45"/>
      </c>
    </row>
    <row r="87" spans="1:33" s="53" customFormat="1" ht="15">
      <c r="A87" s="51">
        <f t="shared" si="23"/>
      </c>
      <c r="B87" s="52"/>
      <c r="C87" s="52"/>
      <c r="D87" s="52"/>
      <c r="E87" s="52"/>
      <c r="F87" s="47"/>
      <c r="G87" s="48">
        <f t="shared" si="24"/>
      </c>
      <c r="H87" s="49">
        <f t="shared" si="25"/>
      </c>
      <c r="I87" s="49">
        <f t="shared" si="26"/>
      </c>
      <c r="J87" s="47"/>
      <c r="K87" s="48">
        <f t="shared" si="27"/>
      </c>
      <c r="L87" s="49">
        <f t="shared" si="28"/>
      </c>
      <c r="M87" s="49">
        <f t="shared" si="29"/>
      </c>
      <c r="N87" s="47"/>
      <c r="O87" s="48">
        <f t="shared" si="30"/>
      </c>
      <c r="P87" s="49">
        <f t="shared" si="31"/>
      </c>
      <c r="Q87" s="49">
        <f t="shared" si="32"/>
      </c>
      <c r="R87" s="47"/>
      <c r="S87" s="48">
        <f t="shared" si="33"/>
      </c>
      <c r="T87" s="49">
        <f t="shared" si="34"/>
      </c>
      <c r="U87" s="49">
        <f t="shared" si="35"/>
      </c>
      <c r="V87" s="47"/>
      <c r="W87" s="48">
        <f t="shared" si="36"/>
      </c>
      <c r="X87" s="49">
        <f t="shared" si="37"/>
      </c>
      <c r="Y87" s="49">
        <f t="shared" si="38"/>
      </c>
      <c r="Z87" s="47"/>
      <c r="AA87" s="48">
        <f t="shared" si="39"/>
      </c>
      <c r="AB87" s="49">
        <f t="shared" si="40"/>
      </c>
      <c r="AC87" s="49">
        <f t="shared" si="41"/>
      </c>
      <c r="AD87" s="48">
        <f t="shared" si="42"/>
      </c>
      <c r="AE87" s="48">
        <f t="shared" si="43"/>
      </c>
      <c r="AF87" s="50">
        <f t="shared" si="44"/>
      </c>
      <c r="AG87" s="50">
        <f t="shared" si="45"/>
      </c>
    </row>
    <row r="88" spans="1:33" s="53" customFormat="1" ht="15">
      <c r="A88" s="51">
        <f t="shared" si="23"/>
      </c>
      <c r="B88" s="52"/>
      <c r="C88" s="52"/>
      <c r="D88" s="52"/>
      <c r="E88" s="52"/>
      <c r="F88" s="47"/>
      <c r="G88" s="48">
        <f t="shared" si="24"/>
      </c>
      <c r="H88" s="49">
        <f t="shared" si="25"/>
      </c>
      <c r="I88" s="49">
        <f t="shared" si="26"/>
      </c>
      <c r="J88" s="47"/>
      <c r="K88" s="48">
        <f t="shared" si="27"/>
      </c>
      <c r="L88" s="49">
        <f t="shared" si="28"/>
      </c>
      <c r="M88" s="49">
        <f t="shared" si="29"/>
      </c>
      <c r="N88" s="47"/>
      <c r="O88" s="48">
        <f t="shared" si="30"/>
      </c>
      <c r="P88" s="49">
        <f t="shared" si="31"/>
      </c>
      <c r="Q88" s="49">
        <f t="shared" si="32"/>
      </c>
      <c r="R88" s="47"/>
      <c r="S88" s="48">
        <f t="shared" si="33"/>
      </c>
      <c r="T88" s="49">
        <f t="shared" si="34"/>
      </c>
      <c r="U88" s="49">
        <f t="shared" si="35"/>
      </c>
      <c r="V88" s="47"/>
      <c r="W88" s="48">
        <f t="shared" si="36"/>
      </c>
      <c r="X88" s="49">
        <f t="shared" si="37"/>
      </c>
      <c r="Y88" s="49">
        <f t="shared" si="38"/>
      </c>
      <c r="Z88" s="47"/>
      <c r="AA88" s="48">
        <f t="shared" si="39"/>
      </c>
      <c r="AB88" s="49">
        <f t="shared" si="40"/>
      </c>
      <c r="AC88" s="49">
        <f t="shared" si="41"/>
      </c>
      <c r="AD88" s="48">
        <f t="shared" si="42"/>
      </c>
      <c r="AE88" s="48">
        <f t="shared" si="43"/>
      </c>
      <c r="AF88" s="50">
        <f t="shared" si="44"/>
      </c>
      <c r="AG88" s="50">
        <f t="shared" si="45"/>
      </c>
    </row>
    <row r="89" spans="1:33" s="53" customFormat="1" ht="15">
      <c r="A89" s="51">
        <f t="shared" si="23"/>
      </c>
      <c r="B89" s="52"/>
      <c r="C89" s="52"/>
      <c r="D89" s="52"/>
      <c r="E89" s="52"/>
      <c r="F89" s="47"/>
      <c r="G89" s="48">
        <f t="shared" si="24"/>
      </c>
      <c r="H89" s="49">
        <f t="shared" si="25"/>
      </c>
      <c r="I89" s="49">
        <f t="shared" si="26"/>
      </c>
      <c r="J89" s="47"/>
      <c r="K89" s="48">
        <f t="shared" si="27"/>
      </c>
      <c r="L89" s="49">
        <f t="shared" si="28"/>
      </c>
      <c r="M89" s="49">
        <f t="shared" si="29"/>
      </c>
      <c r="N89" s="47"/>
      <c r="O89" s="48">
        <f t="shared" si="30"/>
      </c>
      <c r="P89" s="49">
        <f t="shared" si="31"/>
      </c>
      <c r="Q89" s="49">
        <f t="shared" si="32"/>
      </c>
      <c r="R89" s="47"/>
      <c r="S89" s="48">
        <f t="shared" si="33"/>
      </c>
      <c r="T89" s="49">
        <f t="shared" si="34"/>
      </c>
      <c r="U89" s="49">
        <f t="shared" si="35"/>
      </c>
      <c r="V89" s="47"/>
      <c r="W89" s="48">
        <f t="shared" si="36"/>
      </c>
      <c r="X89" s="49">
        <f t="shared" si="37"/>
      </c>
      <c r="Y89" s="49">
        <f t="shared" si="38"/>
      </c>
      <c r="Z89" s="47"/>
      <c r="AA89" s="48">
        <f t="shared" si="39"/>
      </c>
      <c r="AB89" s="49">
        <f t="shared" si="40"/>
      </c>
      <c r="AC89" s="49">
        <f t="shared" si="41"/>
      </c>
      <c r="AD89" s="48">
        <f t="shared" si="42"/>
      </c>
      <c r="AE89" s="48">
        <f t="shared" si="43"/>
      </c>
      <c r="AF89" s="50">
        <f t="shared" si="44"/>
      </c>
      <c r="AG89" s="50">
        <f t="shared" si="45"/>
      </c>
    </row>
    <row r="90" spans="1:33" s="53" customFormat="1" ht="15">
      <c r="A90" s="51">
        <f t="shared" si="23"/>
      </c>
      <c r="B90" s="52"/>
      <c r="C90" s="52"/>
      <c r="D90" s="52"/>
      <c r="E90" s="52"/>
      <c r="F90" s="47"/>
      <c r="G90" s="48">
        <f t="shared" si="24"/>
      </c>
      <c r="H90" s="49">
        <f t="shared" si="25"/>
      </c>
      <c r="I90" s="49">
        <f t="shared" si="26"/>
      </c>
      <c r="J90" s="47"/>
      <c r="K90" s="48">
        <f t="shared" si="27"/>
      </c>
      <c r="L90" s="49">
        <f t="shared" si="28"/>
      </c>
      <c r="M90" s="49">
        <f t="shared" si="29"/>
      </c>
      <c r="N90" s="47"/>
      <c r="O90" s="48">
        <f t="shared" si="30"/>
      </c>
      <c r="P90" s="49">
        <f t="shared" si="31"/>
      </c>
      <c r="Q90" s="49">
        <f t="shared" si="32"/>
      </c>
      <c r="R90" s="47"/>
      <c r="S90" s="48">
        <f t="shared" si="33"/>
      </c>
      <c r="T90" s="49">
        <f t="shared" si="34"/>
      </c>
      <c r="U90" s="49">
        <f t="shared" si="35"/>
      </c>
      <c r="V90" s="47"/>
      <c r="W90" s="48">
        <f t="shared" si="36"/>
      </c>
      <c r="X90" s="49">
        <f t="shared" si="37"/>
      </c>
      <c r="Y90" s="49">
        <f t="shared" si="38"/>
      </c>
      <c r="Z90" s="47"/>
      <c r="AA90" s="48">
        <f t="shared" si="39"/>
      </c>
      <c r="AB90" s="49">
        <f t="shared" si="40"/>
      </c>
      <c r="AC90" s="49">
        <f t="shared" si="41"/>
      </c>
      <c r="AD90" s="48">
        <f t="shared" si="42"/>
      </c>
      <c r="AE90" s="48">
        <f t="shared" si="43"/>
      </c>
      <c r="AF90" s="50">
        <f t="shared" si="44"/>
      </c>
      <c r="AG90" s="50">
        <f t="shared" si="45"/>
      </c>
    </row>
    <row r="91" spans="1:33" s="53" customFormat="1" ht="15">
      <c r="A91" s="51">
        <f t="shared" si="23"/>
      </c>
      <c r="B91" s="52"/>
      <c r="C91" s="52"/>
      <c r="D91" s="52"/>
      <c r="E91" s="52"/>
      <c r="F91" s="47"/>
      <c r="G91" s="48">
        <f t="shared" si="24"/>
      </c>
      <c r="H91" s="49">
        <f t="shared" si="25"/>
      </c>
      <c r="I91" s="49">
        <f t="shared" si="26"/>
      </c>
      <c r="J91" s="47"/>
      <c r="K91" s="48">
        <f t="shared" si="27"/>
      </c>
      <c r="L91" s="49">
        <f t="shared" si="28"/>
      </c>
      <c r="M91" s="49">
        <f t="shared" si="29"/>
      </c>
      <c r="N91" s="47"/>
      <c r="O91" s="48">
        <f t="shared" si="30"/>
      </c>
      <c r="P91" s="49">
        <f t="shared" si="31"/>
      </c>
      <c r="Q91" s="49">
        <f t="shared" si="32"/>
      </c>
      <c r="R91" s="47"/>
      <c r="S91" s="48">
        <f t="shared" si="33"/>
      </c>
      <c r="T91" s="49">
        <f t="shared" si="34"/>
      </c>
      <c r="U91" s="49">
        <f t="shared" si="35"/>
      </c>
      <c r="V91" s="47"/>
      <c r="W91" s="48">
        <f t="shared" si="36"/>
      </c>
      <c r="X91" s="49">
        <f t="shared" si="37"/>
      </c>
      <c r="Y91" s="49">
        <f t="shared" si="38"/>
      </c>
      <c r="Z91" s="47"/>
      <c r="AA91" s="48">
        <f t="shared" si="39"/>
      </c>
      <c r="AB91" s="49">
        <f t="shared" si="40"/>
      </c>
      <c r="AC91" s="49">
        <f t="shared" si="41"/>
      </c>
      <c r="AD91" s="48">
        <f t="shared" si="42"/>
      </c>
      <c r="AE91" s="48">
        <f t="shared" si="43"/>
      </c>
      <c r="AF91" s="50">
        <f t="shared" si="44"/>
      </c>
      <c r="AG91" s="50">
        <f t="shared" si="45"/>
      </c>
    </row>
    <row r="92" spans="1:33" s="53" customFormat="1" ht="15">
      <c r="A92" s="51">
        <f t="shared" si="23"/>
      </c>
      <c r="B92" s="52"/>
      <c r="C92" s="52"/>
      <c r="D92" s="52"/>
      <c r="E92" s="52"/>
      <c r="F92" s="47"/>
      <c r="G92" s="48">
        <f t="shared" si="24"/>
      </c>
      <c r="H92" s="49">
        <f t="shared" si="25"/>
      </c>
      <c r="I92" s="49">
        <f t="shared" si="26"/>
      </c>
      <c r="J92" s="47"/>
      <c r="K92" s="48">
        <f t="shared" si="27"/>
      </c>
      <c r="L92" s="49">
        <f t="shared" si="28"/>
      </c>
      <c r="M92" s="49">
        <f t="shared" si="29"/>
      </c>
      <c r="N92" s="47"/>
      <c r="O92" s="48">
        <f t="shared" si="30"/>
      </c>
      <c r="P92" s="49">
        <f t="shared" si="31"/>
      </c>
      <c r="Q92" s="49">
        <f t="shared" si="32"/>
      </c>
      <c r="R92" s="47"/>
      <c r="S92" s="48">
        <f t="shared" si="33"/>
      </c>
      <c r="T92" s="49">
        <f t="shared" si="34"/>
      </c>
      <c r="U92" s="49">
        <f t="shared" si="35"/>
      </c>
      <c r="V92" s="47"/>
      <c r="W92" s="48">
        <f t="shared" si="36"/>
      </c>
      <c r="X92" s="49">
        <f t="shared" si="37"/>
      </c>
      <c r="Y92" s="49">
        <f t="shared" si="38"/>
      </c>
      <c r="Z92" s="47"/>
      <c r="AA92" s="48">
        <f t="shared" si="39"/>
      </c>
      <c r="AB92" s="49">
        <f t="shared" si="40"/>
      </c>
      <c r="AC92" s="49">
        <f t="shared" si="41"/>
      </c>
      <c r="AD92" s="48">
        <f t="shared" si="42"/>
      </c>
      <c r="AE92" s="48">
        <f t="shared" si="43"/>
      </c>
      <c r="AF92" s="50">
        <f t="shared" si="44"/>
      </c>
      <c r="AG92" s="50">
        <f t="shared" si="45"/>
      </c>
    </row>
    <row r="93" spans="1:33" s="53" customFormat="1" ht="15">
      <c r="A93" s="51">
        <f t="shared" si="23"/>
      </c>
      <c r="B93" s="52"/>
      <c r="C93" s="52"/>
      <c r="D93" s="52"/>
      <c r="E93" s="52"/>
      <c r="F93" s="47"/>
      <c r="G93" s="48">
        <f t="shared" si="24"/>
      </c>
      <c r="H93" s="49">
        <f t="shared" si="25"/>
      </c>
      <c r="I93" s="49">
        <f t="shared" si="26"/>
      </c>
      <c r="J93" s="47"/>
      <c r="K93" s="48">
        <f t="shared" si="27"/>
      </c>
      <c r="L93" s="49">
        <f t="shared" si="28"/>
      </c>
      <c r="M93" s="49">
        <f t="shared" si="29"/>
      </c>
      <c r="N93" s="47"/>
      <c r="O93" s="48">
        <f t="shared" si="30"/>
      </c>
      <c r="P93" s="49">
        <f t="shared" si="31"/>
      </c>
      <c r="Q93" s="49">
        <f t="shared" si="32"/>
      </c>
      <c r="R93" s="47"/>
      <c r="S93" s="48">
        <f t="shared" si="33"/>
      </c>
      <c r="T93" s="49">
        <f t="shared" si="34"/>
      </c>
      <c r="U93" s="49">
        <f t="shared" si="35"/>
      </c>
      <c r="V93" s="47"/>
      <c r="W93" s="48">
        <f t="shared" si="36"/>
      </c>
      <c r="X93" s="49">
        <f t="shared" si="37"/>
      </c>
      <c r="Y93" s="49">
        <f t="shared" si="38"/>
      </c>
      <c r="Z93" s="47"/>
      <c r="AA93" s="48">
        <f t="shared" si="39"/>
      </c>
      <c r="AB93" s="49">
        <f t="shared" si="40"/>
      </c>
      <c r="AC93" s="49">
        <f t="shared" si="41"/>
      </c>
      <c r="AD93" s="48">
        <f t="shared" si="42"/>
      </c>
      <c r="AE93" s="48">
        <f t="shared" si="43"/>
      </c>
      <c r="AF93" s="50">
        <f t="shared" si="44"/>
      </c>
      <c r="AG93" s="50">
        <f t="shared" si="45"/>
      </c>
    </row>
    <row r="94" spans="1:33" s="53" customFormat="1" ht="15">
      <c r="A94" s="51">
        <f t="shared" si="23"/>
      </c>
      <c r="B94" s="52"/>
      <c r="C94" s="52"/>
      <c r="D94" s="52"/>
      <c r="E94" s="52"/>
      <c r="F94" s="47"/>
      <c r="G94" s="48">
        <f t="shared" si="24"/>
      </c>
      <c r="H94" s="49">
        <f t="shared" si="25"/>
      </c>
      <c r="I94" s="49">
        <f t="shared" si="26"/>
      </c>
      <c r="J94" s="47"/>
      <c r="K94" s="48">
        <f t="shared" si="27"/>
      </c>
      <c r="L94" s="49">
        <f t="shared" si="28"/>
      </c>
      <c r="M94" s="49">
        <f t="shared" si="29"/>
      </c>
      <c r="N94" s="47"/>
      <c r="O94" s="48">
        <f t="shared" si="30"/>
      </c>
      <c r="P94" s="49">
        <f t="shared" si="31"/>
      </c>
      <c r="Q94" s="49">
        <f t="shared" si="32"/>
      </c>
      <c r="R94" s="47"/>
      <c r="S94" s="48">
        <f t="shared" si="33"/>
      </c>
      <c r="T94" s="49">
        <f t="shared" si="34"/>
      </c>
      <c r="U94" s="49">
        <f t="shared" si="35"/>
      </c>
      <c r="V94" s="47"/>
      <c r="W94" s="48">
        <f t="shared" si="36"/>
      </c>
      <c r="X94" s="49">
        <f t="shared" si="37"/>
      </c>
      <c r="Y94" s="49">
        <f t="shared" si="38"/>
      </c>
      <c r="Z94" s="47"/>
      <c r="AA94" s="48">
        <f t="shared" si="39"/>
      </c>
      <c r="AB94" s="49">
        <f t="shared" si="40"/>
      </c>
      <c r="AC94" s="49">
        <f t="shared" si="41"/>
      </c>
      <c r="AD94" s="48">
        <f t="shared" si="42"/>
      </c>
      <c r="AE94" s="48">
        <f t="shared" si="43"/>
      </c>
      <c r="AF94" s="50">
        <f t="shared" si="44"/>
      </c>
      <c r="AG94" s="50">
        <f t="shared" si="45"/>
      </c>
    </row>
    <row r="95" spans="1:33" s="53" customFormat="1" ht="15">
      <c r="A95" s="51">
        <f t="shared" si="23"/>
      </c>
      <c r="B95" s="52"/>
      <c r="C95" s="52"/>
      <c r="D95" s="52"/>
      <c r="E95" s="52"/>
      <c r="F95" s="47"/>
      <c r="G95" s="48">
        <f t="shared" si="24"/>
      </c>
      <c r="H95" s="49">
        <f t="shared" si="25"/>
      </c>
      <c r="I95" s="49">
        <f t="shared" si="26"/>
      </c>
      <c r="J95" s="47"/>
      <c r="K95" s="48">
        <f t="shared" si="27"/>
      </c>
      <c r="L95" s="49">
        <f t="shared" si="28"/>
      </c>
      <c r="M95" s="49">
        <f t="shared" si="29"/>
      </c>
      <c r="N95" s="47"/>
      <c r="O95" s="48">
        <f t="shared" si="30"/>
      </c>
      <c r="P95" s="49">
        <f t="shared" si="31"/>
      </c>
      <c r="Q95" s="49">
        <f t="shared" si="32"/>
      </c>
      <c r="R95" s="47"/>
      <c r="S95" s="48">
        <f t="shared" si="33"/>
      </c>
      <c r="T95" s="49">
        <f t="shared" si="34"/>
      </c>
      <c r="U95" s="49">
        <f t="shared" si="35"/>
      </c>
      <c r="V95" s="47"/>
      <c r="W95" s="48">
        <f t="shared" si="36"/>
      </c>
      <c r="X95" s="49">
        <f t="shared" si="37"/>
      </c>
      <c r="Y95" s="49">
        <f t="shared" si="38"/>
      </c>
      <c r="Z95" s="47"/>
      <c r="AA95" s="48">
        <f t="shared" si="39"/>
      </c>
      <c r="AB95" s="49">
        <f t="shared" si="40"/>
      </c>
      <c r="AC95" s="49">
        <f t="shared" si="41"/>
      </c>
      <c r="AD95" s="48">
        <f t="shared" si="42"/>
      </c>
      <c r="AE95" s="48">
        <f t="shared" si="43"/>
      </c>
      <c r="AF95" s="50">
        <f t="shared" si="44"/>
      </c>
      <c r="AG95" s="50">
        <f t="shared" si="45"/>
      </c>
    </row>
    <row r="96" spans="1:33" s="53" customFormat="1" ht="15">
      <c r="A96" s="51">
        <f t="shared" si="23"/>
      </c>
      <c r="B96" s="52"/>
      <c r="C96" s="52"/>
      <c r="D96" s="52"/>
      <c r="E96" s="52"/>
      <c r="F96" s="47"/>
      <c r="G96" s="48">
        <f t="shared" si="24"/>
      </c>
      <c r="H96" s="49">
        <f t="shared" si="25"/>
      </c>
      <c r="I96" s="49">
        <f t="shared" si="26"/>
      </c>
      <c r="J96" s="47"/>
      <c r="K96" s="48">
        <f t="shared" si="27"/>
      </c>
      <c r="L96" s="49">
        <f t="shared" si="28"/>
      </c>
      <c r="M96" s="49">
        <f t="shared" si="29"/>
      </c>
      <c r="N96" s="47"/>
      <c r="O96" s="48">
        <f t="shared" si="30"/>
      </c>
      <c r="P96" s="49">
        <f t="shared" si="31"/>
      </c>
      <c r="Q96" s="49">
        <f t="shared" si="32"/>
      </c>
      <c r="R96" s="47"/>
      <c r="S96" s="48">
        <f t="shared" si="33"/>
      </c>
      <c r="T96" s="49">
        <f t="shared" si="34"/>
      </c>
      <c r="U96" s="49">
        <f t="shared" si="35"/>
      </c>
      <c r="V96" s="47"/>
      <c r="W96" s="48">
        <f t="shared" si="36"/>
      </c>
      <c r="X96" s="49">
        <f t="shared" si="37"/>
      </c>
      <c r="Y96" s="49">
        <f t="shared" si="38"/>
      </c>
      <c r="Z96" s="47"/>
      <c r="AA96" s="48">
        <f t="shared" si="39"/>
      </c>
      <c r="AB96" s="49">
        <f t="shared" si="40"/>
      </c>
      <c r="AC96" s="49">
        <f t="shared" si="41"/>
      </c>
      <c r="AD96" s="48">
        <f t="shared" si="42"/>
      </c>
      <c r="AE96" s="48">
        <f t="shared" si="43"/>
      </c>
      <c r="AF96" s="50">
        <f t="shared" si="44"/>
      </c>
      <c r="AG96" s="50">
        <f t="shared" si="45"/>
      </c>
    </row>
    <row r="97" spans="1:33" s="53" customFormat="1" ht="15">
      <c r="A97" s="51">
        <f t="shared" si="23"/>
      </c>
      <c r="B97" s="52"/>
      <c r="C97" s="52"/>
      <c r="D97" s="52"/>
      <c r="E97" s="52"/>
      <c r="F97" s="47"/>
      <c r="G97" s="48">
        <f t="shared" si="24"/>
      </c>
      <c r="H97" s="49">
        <f t="shared" si="25"/>
      </c>
      <c r="I97" s="49">
        <f t="shared" si="26"/>
      </c>
      <c r="J97" s="47"/>
      <c r="K97" s="48">
        <f t="shared" si="27"/>
      </c>
      <c r="L97" s="49">
        <f t="shared" si="28"/>
      </c>
      <c r="M97" s="49">
        <f t="shared" si="29"/>
      </c>
      <c r="N97" s="47"/>
      <c r="O97" s="48">
        <f t="shared" si="30"/>
      </c>
      <c r="P97" s="49">
        <f t="shared" si="31"/>
      </c>
      <c r="Q97" s="49">
        <f t="shared" si="32"/>
      </c>
      <c r="R97" s="47"/>
      <c r="S97" s="48">
        <f t="shared" si="33"/>
      </c>
      <c r="T97" s="49">
        <f t="shared" si="34"/>
      </c>
      <c r="U97" s="49">
        <f t="shared" si="35"/>
      </c>
      <c r="V97" s="47"/>
      <c r="W97" s="48">
        <f t="shared" si="36"/>
      </c>
      <c r="X97" s="49">
        <f t="shared" si="37"/>
      </c>
      <c r="Y97" s="49">
        <f t="shared" si="38"/>
      </c>
      <c r="Z97" s="47"/>
      <c r="AA97" s="48">
        <f t="shared" si="39"/>
      </c>
      <c r="AB97" s="49">
        <f t="shared" si="40"/>
      </c>
      <c r="AC97" s="49">
        <f t="shared" si="41"/>
      </c>
      <c r="AD97" s="48">
        <f t="shared" si="42"/>
      </c>
      <c r="AE97" s="48">
        <f t="shared" si="43"/>
      </c>
      <c r="AF97" s="50">
        <f t="shared" si="44"/>
      </c>
      <c r="AG97" s="50">
        <f t="shared" si="45"/>
      </c>
    </row>
    <row r="98" spans="1:33" s="53" customFormat="1" ht="15">
      <c r="A98" s="51">
        <f t="shared" si="23"/>
      </c>
      <c r="B98" s="52"/>
      <c r="C98" s="52"/>
      <c r="D98" s="52"/>
      <c r="E98" s="52"/>
      <c r="F98" s="47"/>
      <c r="G98" s="48">
        <f t="shared" si="24"/>
      </c>
      <c r="H98" s="49">
        <f t="shared" si="25"/>
      </c>
      <c r="I98" s="49">
        <f t="shared" si="26"/>
      </c>
      <c r="J98" s="47"/>
      <c r="K98" s="48">
        <f t="shared" si="27"/>
      </c>
      <c r="L98" s="49">
        <f t="shared" si="28"/>
      </c>
      <c r="M98" s="49">
        <f t="shared" si="29"/>
      </c>
      <c r="N98" s="47"/>
      <c r="O98" s="48">
        <f t="shared" si="30"/>
      </c>
      <c r="P98" s="49">
        <f t="shared" si="31"/>
      </c>
      <c r="Q98" s="49">
        <f t="shared" si="32"/>
      </c>
      <c r="R98" s="47"/>
      <c r="S98" s="48">
        <f t="shared" si="33"/>
      </c>
      <c r="T98" s="49">
        <f t="shared" si="34"/>
      </c>
      <c r="U98" s="49">
        <f t="shared" si="35"/>
      </c>
      <c r="V98" s="47"/>
      <c r="W98" s="48">
        <f t="shared" si="36"/>
      </c>
      <c r="X98" s="49">
        <f t="shared" si="37"/>
      </c>
      <c r="Y98" s="49">
        <f t="shared" si="38"/>
      </c>
      <c r="Z98" s="47"/>
      <c r="AA98" s="48">
        <f t="shared" si="39"/>
      </c>
      <c r="AB98" s="49">
        <f t="shared" si="40"/>
      </c>
      <c r="AC98" s="49">
        <f t="shared" si="41"/>
      </c>
      <c r="AD98" s="48">
        <f t="shared" si="42"/>
      </c>
      <c r="AE98" s="48">
        <f t="shared" si="43"/>
      </c>
      <c r="AF98" s="50">
        <f t="shared" si="44"/>
      </c>
      <c r="AG98" s="50">
        <f t="shared" si="45"/>
      </c>
    </row>
    <row r="99" spans="1:33" s="53" customFormat="1" ht="15">
      <c r="A99" s="51">
        <f t="shared" si="23"/>
      </c>
      <c r="B99" s="52"/>
      <c r="C99" s="52"/>
      <c r="D99" s="52"/>
      <c r="E99" s="52"/>
      <c r="F99" s="47"/>
      <c r="G99" s="48">
        <f t="shared" si="24"/>
      </c>
      <c r="H99" s="49">
        <f t="shared" si="25"/>
      </c>
      <c r="I99" s="49">
        <f t="shared" si="26"/>
      </c>
      <c r="J99" s="47"/>
      <c r="K99" s="48">
        <f t="shared" si="27"/>
      </c>
      <c r="L99" s="49">
        <f t="shared" si="28"/>
      </c>
      <c r="M99" s="49">
        <f t="shared" si="29"/>
      </c>
      <c r="N99" s="47"/>
      <c r="O99" s="48">
        <f t="shared" si="30"/>
      </c>
      <c r="P99" s="49">
        <f t="shared" si="31"/>
      </c>
      <c r="Q99" s="49">
        <f t="shared" si="32"/>
      </c>
      <c r="R99" s="47"/>
      <c r="S99" s="48">
        <f t="shared" si="33"/>
      </c>
      <c r="T99" s="49">
        <f t="shared" si="34"/>
      </c>
      <c r="U99" s="49">
        <f t="shared" si="35"/>
      </c>
      <c r="V99" s="47"/>
      <c r="W99" s="48">
        <f t="shared" si="36"/>
      </c>
      <c r="X99" s="49">
        <f t="shared" si="37"/>
      </c>
      <c r="Y99" s="49">
        <f t="shared" si="38"/>
      </c>
      <c r="Z99" s="47"/>
      <c r="AA99" s="48">
        <f t="shared" si="39"/>
      </c>
      <c r="AB99" s="49">
        <f t="shared" si="40"/>
      </c>
      <c r="AC99" s="49">
        <f t="shared" si="41"/>
      </c>
      <c r="AD99" s="48">
        <f t="shared" si="42"/>
      </c>
      <c r="AE99" s="48">
        <f t="shared" si="43"/>
      </c>
      <c r="AF99" s="50">
        <f t="shared" si="44"/>
      </c>
      <c r="AG99" s="50">
        <f t="shared" si="45"/>
      </c>
    </row>
    <row r="100" spans="1:33" s="53" customFormat="1" ht="15">
      <c r="A100" s="51">
        <f t="shared" si="23"/>
      </c>
      <c r="B100" s="52"/>
      <c r="C100" s="52"/>
      <c r="D100" s="52"/>
      <c r="E100" s="52"/>
      <c r="F100" s="47"/>
      <c r="G100" s="48">
        <f t="shared" si="24"/>
      </c>
      <c r="H100" s="49">
        <f t="shared" si="25"/>
      </c>
      <c r="I100" s="49">
        <f t="shared" si="26"/>
      </c>
      <c r="J100" s="47"/>
      <c r="K100" s="48">
        <f t="shared" si="27"/>
      </c>
      <c r="L100" s="49">
        <f t="shared" si="28"/>
      </c>
      <c r="M100" s="49">
        <f t="shared" si="29"/>
      </c>
      <c r="N100" s="47"/>
      <c r="O100" s="48">
        <f t="shared" si="30"/>
      </c>
      <c r="P100" s="49">
        <f t="shared" si="31"/>
      </c>
      <c r="Q100" s="49">
        <f t="shared" si="32"/>
      </c>
      <c r="R100" s="47"/>
      <c r="S100" s="48">
        <f t="shared" si="33"/>
      </c>
      <c r="T100" s="49">
        <f t="shared" si="34"/>
      </c>
      <c r="U100" s="49">
        <f t="shared" si="35"/>
      </c>
      <c r="V100" s="47"/>
      <c r="W100" s="48">
        <f t="shared" si="36"/>
      </c>
      <c r="X100" s="49">
        <f t="shared" si="37"/>
      </c>
      <c r="Y100" s="49">
        <f t="shared" si="38"/>
      </c>
      <c r="Z100" s="47"/>
      <c r="AA100" s="48">
        <f t="shared" si="39"/>
      </c>
      <c r="AB100" s="49">
        <f t="shared" si="40"/>
      </c>
      <c r="AC100" s="49">
        <f t="shared" si="41"/>
      </c>
      <c r="AD100" s="48">
        <f t="shared" si="42"/>
      </c>
      <c r="AE100" s="48">
        <f t="shared" si="43"/>
      </c>
      <c r="AF100" s="50">
        <f t="shared" si="44"/>
      </c>
      <c r="AG100" s="50">
        <f t="shared" si="45"/>
      </c>
    </row>
    <row r="101" spans="1:33" s="53" customFormat="1" ht="15">
      <c r="A101" s="51">
        <f t="shared" si="23"/>
      </c>
      <c r="B101" s="52"/>
      <c r="C101" s="52"/>
      <c r="D101" s="52"/>
      <c r="E101" s="52"/>
      <c r="F101" s="47"/>
      <c r="G101" s="48">
        <f t="shared" si="24"/>
      </c>
      <c r="H101" s="49">
        <f t="shared" si="25"/>
      </c>
      <c r="I101" s="49">
        <f t="shared" si="26"/>
      </c>
      <c r="J101" s="47"/>
      <c r="K101" s="48">
        <f t="shared" si="27"/>
      </c>
      <c r="L101" s="49">
        <f t="shared" si="28"/>
      </c>
      <c r="M101" s="49">
        <f t="shared" si="29"/>
      </c>
      <c r="N101" s="47"/>
      <c r="O101" s="48">
        <f t="shared" si="30"/>
      </c>
      <c r="P101" s="49">
        <f t="shared" si="31"/>
      </c>
      <c r="Q101" s="49">
        <f t="shared" si="32"/>
      </c>
      <c r="R101" s="47"/>
      <c r="S101" s="48">
        <f t="shared" si="33"/>
      </c>
      <c r="T101" s="49">
        <f t="shared" si="34"/>
      </c>
      <c r="U101" s="49">
        <f t="shared" si="35"/>
      </c>
      <c r="V101" s="47"/>
      <c r="W101" s="48">
        <f t="shared" si="36"/>
      </c>
      <c r="X101" s="49">
        <f t="shared" si="37"/>
      </c>
      <c r="Y101" s="49">
        <f t="shared" si="38"/>
      </c>
      <c r="Z101" s="47"/>
      <c r="AA101" s="48">
        <f t="shared" si="39"/>
      </c>
      <c r="AB101" s="49">
        <f t="shared" si="40"/>
      </c>
      <c r="AC101" s="49">
        <f t="shared" si="41"/>
      </c>
      <c r="AD101" s="48">
        <f t="shared" si="42"/>
      </c>
      <c r="AE101" s="48">
        <f t="shared" si="43"/>
      </c>
      <c r="AF101" s="50">
        <f t="shared" si="44"/>
      </c>
      <c r="AG101" s="50">
        <f t="shared" si="45"/>
      </c>
    </row>
    <row r="102" spans="1:33" s="53" customFormat="1" ht="15">
      <c r="A102" s="51">
        <f t="shared" si="23"/>
      </c>
      <c r="B102" s="52"/>
      <c r="C102" s="52"/>
      <c r="D102" s="52"/>
      <c r="E102" s="52"/>
      <c r="F102" s="47"/>
      <c r="G102" s="48">
        <f t="shared" si="24"/>
      </c>
      <c r="H102" s="49">
        <f t="shared" si="25"/>
      </c>
      <c r="I102" s="49">
        <f t="shared" si="26"/>
      </c>
      <c r="J102" s="47"/>
      <c r="K102" s="48">
        <f t="shared" si="27"/>
      </c>
      <c r="L102" s="49">
        <f t="shared" si="28"/>
      </c>
      <c r="M102" s="49">
        <f t="shared" si="29"/>
      </c>
      <c r="N102" s="47"/>
      <c r="O102" s="48">
        <f t="shared" si="30"/>
      </c>
      <c r="P102" s="49">
        <f t="shared" si="31"/>
      </c>
      <c r="Q102" s="49">
        <f t="shared" si="32"/>
      </c>
      <c r="R102" s="47"/>
      <c r="S102" s="48">
        <f t="shared" si="33"/>
      </c>
      <c r="T102" s="49">
        <f t="shared" si="34"/>
      </c>
      <c r="U102" s="49">
        <f t="shared" si="35"/>
      </c>
      <c r="V102" s="47"/>
      <c r="W102" s="48">
        <f t="shared" si="36"/>
      </c>
      <c r="X102" s="49">
        <f t="shared" si="37"/>
      </c>
      <c r="Y102" s="49">
        <f t="shared" si="38"/>
      </c>
      <c r="Z102" s="47"/>
      <c r="AA102" s="48">
        <f t="shared" si="39"/>
      </c>
      <c r="AB102" s="49">
        <f t="shared" si="40"/>
      </c>
      <c r="AC102" s="49">
        <f t="shared" si="41"/>
      </c>
      <c r="AD102" s="48">
        <f t="shared" si="42"/>
      </c>
      <c r="AE102" s="48">
        <f t="shared" si="43"/>
      </c>
      <c r="AF102" s="50">
        <f t="shared" si="44"/>
      </c>
      <c r="AG102" s="50">
        <f t="shared" si="45"/>
      </c>
    </row>
    <row r="103" spans="1:33" s="53" customFormat="1" ht="15">
      <c r="A103" s="51">
        <f t="shared" si="23"/>
      </c>
      <c r="B103" s="52"/>
      <c r="C103" s="52"/>
      <c r="D103" s="52"/>
      <c r="E103" s="52"/>
      <c r="F103" s="47"/>
      <c r="G103" s="48">
        <f t="shared" si="24"/>
      </c>
      <c r="H103" s="49">
        <f t="shared" si="25"/>
      </c>
      <c r="I103" s="49">
        <f t="shared" si="26"/>
      </c>
      <c r="J103" s="47"/>
      <c r="K103" s="48">
        <f t="shared" si="27"/>
      </c>
      <c r="L103" s="49">
        <f t="shared" si="28"/>
      </c>
      <c r="M103" s="49">
        <f t="shared" si="29"/>
      </c>
      <c r="N103" s="47"/>
      <c r="O103" s="48">
        <f t="shared" si="30"/>
      </c>
      <c r="P103" s="49">
        <f t="shared" si="31"/>
      </c>
      <c r="Q103" s="49">
        <f t="shared" si="32"/>
      </c>
      <c r="R103" s="47"/>
      <c r="S103" s="48">
        <f t="shared" si="33"/>
      </c>
      <c r="T103" s="49">
        <f t="shared" si="34"/>
      </c>
      <c r="U103" s="49">
        <f t="shared" si="35"/>
      </c>
      <c r="V103" s="47"/>
      <c r="W103" s="48">
        <f t="shared" si="36"/>
      </c>
      <c r="X103" s="49">
        <f t="shared" si="37"/>
      </c>
      <c r="Y103" s="49">
        <f t="shared" si="38"/>
      </c>
      <c r="Z103" s="47"/>
      <c r="AA103" s="48">
        <f t="shared" si="39"/>
      </c>
      <c r="AB103" s="49">
        <f t="shared" si="40"/>
      </c>
      <c r="AC103" s="49">
        <f t="shared" si="41"/>
      </c>
      <c r="AD103" s="48">
        <f t="shared" si="42"/>
      </c>
      <c r="AE103" s="48">
        <f t="shared" si="43"/>
      </c>
      <c r="AF103" s="50">
        <f t="shared" si="44"/>
      </c>
      <c r="AG103" s="50">
        <f t="shared" si="45"/>
      </c>
    </row>
    <row r="104" spans="1:33" s="53" customFormat="1" ht="15">
      <c r="A104" s="51">
        <f t="shared" si="23"/>
      </c>
      <c r="B104" s="52"/>
      <c r="C104" s="52"/>
      <c r="D104" s="52"/>
      <c r="E104" s="52"/>
      <c r="F104" s="47"/>
      <c r="G104" s="48">
        <f t="shared" si="24"/>
      </c>
      <c r="H104" s="49">
        <f t="shared" si="25"/>
      </c>
      <c r="I104" s="49">
        <f t="shared" si="26"/>
      </c>
      <c r="J104" s="47"/>
      <c r="K104" s="48">
        <f t="shared" si="27"/>
      </c>
      <c r="L104" s="49">
        <f t="shared" si="28"/>
      </c>
      <c r="M104" s="49">
        <f t="shared" si="29"/>
      </c>
      <c r="N104" s="47"/>
      <c r="O104" s="48">
        <f t="shared" si="30"/>
      </c>
      <c r="P104" s="49">
        <f t="shared" si="31"/>
      </c>
      <c r="Q104" s="49">
        <f t="shared" si="32"/>
      </c>
      <c r="R104" s="47"/>
      <c r="S104" s="48">
        <f t="shared" si="33"/>
      </c>
      <c r="T104" s="49">
        <f t="shared" si="34"/>
      </c>
      <c r="U104" s="49">
        <f t="shared" si="35"/>
      </c>
      <c r="V104" s="47"/>
      <c r="W104" s="48">
        <f t="shared" si="36"/>
      </c>
      <c r="X104" s="49">
        <f t="shared" si="37"/>
      </c>
      <c r="Y104" s="49">
        <f t="shared" si="38"/>
      </c>
      <c r="Z104" s="47"/>
      <c r="AA104" s="48">
        <f t="shared" si="39"/>
      </c>
      <c r="AB104" s="49">
        <f t="shared" si="40"/>
      </c>
      <c r="AC104" s="49">
        <f t="shared" si="41"/>
      </c>
      <c r="AD104" s="48">
        <f t="shared" si="42"/>
      </c>
      <c r="AE104" s="48">
        <f t="shared" si="43"/>
      </c>
      <c r="AF104" s="50">
        <f t="shared" si="44"/>
      </c>
      <c r="AG104" s="50">
        <f t="shared" si="45"/>
      </c>
    </row>
    <row r="105" spans="1:33" s="53" customFormat="1" ht="15">
      <c r="A105" s="51">
        <f t="shared" si="23"/>
      </c>
      <c r="B105" s="52"/>
      <c r="C105" s="52"/>
      <c r="D105" s="52"/>
      <c r="E105" s="52"/>
      <c r="F105" s="47"/>
      <c r="G105" s="48">
        <f t="shared" si="24"/>
      </c>
      <c r="H105" s="49">
        <f t="shared" si="25"/>
      </c>
      <c r="I105" s="49">
        <f t="shared" si="26"/>
      </c>
      <c r="J105" s="47"/>
      <c r="K105" s="48">
        <f t="shared" si="27"/>
      </c>
      <c r="L105" s="49">
        <f t="shared" si="28"/>
      </c>
      <c r="M105" s="49">
        <f t="shared" si="29"/>
      </c>
      <c r="N105" s="47"/>
      <c r="O105" s="48">
        <f t="shared" si="30"/>
      </c>
      <c r="P105" s="49">
        <f t="shared" si="31"/>
      </c>
      <c r="Q105" s="49">
        <f t="shared" si="32"/>
      </c>
      <c r="R105" s="47"/>
      <c r="S105" s="48">
        <f t="shared" si="33"/>
      </c>
      <c r="T105" s="49">
        <f t="shared" si="34"/>
      </c>
      <c r="U105" s="49">
        <f t="shared" si="35"/>
      </c>
      <c r="V105" s="47"/>
      <c r="W105" s="48">
        <f t="shared" si="36"/>
      </c>
      <c r="X105" s="49">
        <f t="shared" si="37"/>
      </c>
      <c r="Y105" s="49">
        <f t="shared" si="38"/>
      </c>
      <c r="Z105" s="47"/>
      <c r="AA105" s="48">
        <f t="shared" si="39"/>
      </c>
      <c r="AB105" s="49">
        <f t="shared" si="40"/>
      </c>
      <c r="AC105" s="49">
        <f t="shared" si="41"/>
      </c>
      <c r="AD105" s="48">
        <f t="shared" si="42"/>
      </c>
      <c r="AE105" s="48">
        <f t="shared" si="43"/>
      </c>
      <c r="AF105" s="50">
        <f t="shared" si="44"/>
      </c>
      <c r="AG105" s="50">
        <f t="shared" si="45"/>
      </c>
    </row>
    <row r="106" spans="1:33" s="53" customFormat="1" ht="15">
      <c r="A106" s="51">
        <f t="shared" si="23"/>
      </c>
      <c r="B106" s="52"/>
      <c r="C106" s="52"/>
      <c r="D106" s="52"/>
      <c r="E106" s="52"/>
      <c r="F106" s="47"/>
      <c r="G106" s="48">
        <f t="shared" si="24"/>
      </c>
      <c r="H106" s="49">
        <f t="shared" si="25"/>
      </c>
      <c r="I106" s="49">
        <f t="shared" si="26"/>
      </c>
      <c r="J106" s="47"/>
      <c r="K106" s="48">
        <f t="shared" si="27"/>
      </c>
      <c r="L106" s="49">
        <f t="shared" si="28"/>
      </c>
      <c r="M106" s="49">
        <f t="shared" si="29"/>
      </c>
      <c r="N106" s="47"/>
      <c r="O106" s="48">
        <f t="shared" si="30"/>
      </c>
      <c r="P106" s="49">
        <f t="shared" si="31"/>
      </c>
      <c r="Q106" s="49">
        <f t="shared" si="32"/>
      </c>
      <c r="R106" s="47"/>
      <c r="S106" s="48">
        <f t="shared" si="33"/>
      </c>
      <c r="T106" s="49">
        <f t="shared" si="34"/>
      </c>
      <c r="U106" s="49">
        <f t="shared" si="35"/>
      </c>
      <c r="V106" s="47"/>
      <c r="W106" s="48">
        <f t="shared" si="36"/>
      </c>
      <c r="X106" s="49">
        <f t="shared" si="37"/>
      </c>
      <c r="Y106" s="49">
        <f t="shared" si="38"/>
      </c>
      <c r="Z106" s="47"/>
      <c r="AA106" s="48">
        <f t="shared" si="39"/>
      </c>
      <c r="AB106" s="49">
        <f t="shared" si="40"/>
      </c>
      <c r="AC106" s="49">
        <f t="shared" si="41"/>
      </c>
      <c r="AD106" s="48">
        <f t="shared" si="42"/>
      </c>
      <c r="AE106" s="48">
        <f t="shared" si="43"/>
      </c>
      <c r="AF106" s="50">
        <f t="shared" si="44"/>
      </c>
      <c r="AG106" s="50">
        <f t="shared" si="45"/>
      </c>
    </row>
    <row r="107" spans="1:33" s="53" customFormat="1" ht="15">
      <c r="A107" s="51">
        <f t="shared" si="23"/>
      </c>
      <c r="B107" s="52"/>
      <c r="C107" s="52"/>
      <c r="D107" s="52"/>
      <c r="E107" s="52"/>
      <c r="F107" s="47"/>
      <c r="G107" s="48">
        <f t="shared" si="24"/>
      </c>
      <c r="H107" s="49">
        <f t="shared" si="25"/>
      </c>
      <c r="I107" s="49">
        <f t="shared" si="26"/>
      </c>
      <c r="J107" s="47"/>
      <c r="K107" s="48">
        <f t="shared" si="27"/>
      </c>
      <c r="L107" s="49">
        <f t="shared" si="28"/>
      </c>
      <c r="M107" s="49">
        <f t="shared" si="29"/>
      </c>
      <c r="N107" s="47"/>
      <c r="O107" s="48">
        <f t="shared" si="30"/>
      </c>
      <c r="P107" s="49">
        <f t="shared" si="31"/>
      </c>
      <c r="Q107" s="49">
        <f t="shared" si="32"/>
      </c>
      <c r="R107" s="47"/>
      <c r="S107" s="48">
        <f t="shared" si="33"/>
      </c>
      <c r="T107" s="49">
        <f t="shared" si="34"/>
      </c>
      <c r="U107" s="49">
        <f t="shared" si="35"/>
      </c>
      <c r="V107" s="47"/>
      <c r="W107" s="48">
        <f t="shared" si="36"/>
      </c>
      <c r="X107" s="49">
        <f t="shared" si="37"/>
      </c>
      <c r="Y107" s="49">
        <f t="shared" si="38"/>
      </c>
      <c r="Z107" s="47"/>
      <c r="AA107" s="48">
        <f t="shared" si="39"/>
      </c>
      <c r="AB107" s="49">
        <f t="shared" si="40"/>
      </c>
      <c r="AC107" s="49">
        <f t="shared" si="41"/>
      </c>
      <c r="AD107" s="48">
        <f t="shared" si="42"/>
      </c>
      <c r="AE107" s="48">
        <f t="shared" si="43"/>
      </c>
      <c r="AF107" s="50">
        <f t="shared" si="44"/>
      </c>
      <c r="AG107" s="50">
        <f t="shared" si="45"/>
      </c>
    </row>
    <row r="108" spans="1:33" s="53" customFormat="1" ht="15">
      <c r="A108" s="51">
        <f t="shared" si="23"/>
      </c>
      <c r="B108" s="52"/>
      <c r="C108" s="52"/>
      <c r="D108" s="52"/>
      <c r="E108" s="52"/>
      <c r="F108" s="47"/>
      <c r="G108" s="48">
        <f t="shared" si="24"/>
      </c>
      <c r="H108" s="49">
        <f t="shared" si="25"/>
      </c>
      <c r="I108" s="49">
        <f t="shared" si="26"/>
      </c>
      <c r="J108" s="47"/>
      <c r="K108" s="48">
        <f t="shared" si="27"/>
      </c>
      <c r="L108" s="49">
        <f t="shared" si="28"/>
      </c>
      <c r="M108" s="49">
        <f t="shared" si="29"/>
      </c>
      <c r="N108" s="47"/>
      <c r="O108" s="48">
        <f t="shared" si="30"/>
      </c>
      <c r="P108" s="49">
        <f t="shared" si="31"/>
      </c>
      <c r="Q108" s="49">
        <f t="shared" si="32"/>
      </c>
      <c r="R108" s="47"/>
      <c r="S108" s="48">
        <f t="shared" si="33"/>
      </c>
      <c r="T108" s="49">
        <f t="shared" si="34"/>
      </c>
      <c r="U108" s="49">
        <f t="shared" si="35"/>
      </c>
      <c r="V108" s="47"/>
      <c r="W108" s="48">
        <f t="shared" si="36"/>
      </c>
      <c r="X108" s="49">
        <f t="shared" si="37"/>
      </c>
      <c r="Y108" s="49">
        <f t="shared" si="38"/>
      </c>
      <c r="Z108" s="47"/>
      <c r="AA108" s="48">
        <f t="shared" si="39"/>
      </c>
      <c r="AB108" s="49">
        <f t="shared" si="40"/>
      </c>
      <c r="AC108" s="49">
        <f t="shared" si="41"/>
      </c>
      <c r="AD108" s="48">
        <f t="shared" si="42"/>
      </c>
      <c r="AE108" s="48">
        <f t="shared" si="43"/>
      </c>
      <c r="AF108" s="50">
        <f t="shared" si="44"/>
      </c>
      <c r="AG108" s="50">
        <f t="shared" si="45"/>
      </c>
    </row>
    <row r="109" spans="1:33" s="53" customFormat="1" ht="15">
      <c r="A109" s="51">
        <f t="shared" si="23"/>
      </c>
      <c r="B109" s="52"/>
      <c r="C109" s="52"/>
      <c r="D109" s="52"/>
      <c r="E109" s="52"/>
      <c r="F109" s="47"/>
      <c r="G109" s="48">
        <f t="shared" si="24"/>
      </c>
      <c r="H109" s="49">
        <f t="shared" si="25"/>
      </c>
      <c r="I109" s="49">
        <f t="shared" si="26"/>
      </c>
      <c r="J109" s="47"/>
      <c r="K109" s="48">
        <f t="shared" si="27"/>
      </c>
      <c r="L109" s="49">
        <f t="shared" si="28"/>
      </c>
      <c r="M109" s="49">
        <f t="shared" si="29"/>
      </c>
      <c r="N109" s="47"/>
      <c r="O109" s="48">
        <f t="shared" si="30"/>
      </c>
      <c r="P109" s="49">
        <f t="shared" si="31"/>
      </c>
      <c r="Q109" s="49">
        <f t="shared" si="32"/>
      </c>
      <c r="R109" s="47"/>
      <c r="S109" s="48">
        <f t="shared" si="33"/>
      </c>
      <c r="T109" s="49">
        <f t="shared" si="34"/>
      </c>
      <c r="U109" s="49">
        <f t="shared" si="35"/>
      </c>
      <c r="V109" s="47"/>
      <c r="W109" s="48">
        <f t="shared" si="36"/>
      </c>
      <c r="X109" s="49">
        <f t="shared" si="37"/>
      </c>
      <c r="Y109" s="49">
        <f t="shared" si="38"/>
      </c>
      <c r="Z109" s="47"/>
      <c r="AA109" s="48">
        <f t="shared" si="39"/>
      </c>
      <c r="AB109" s="49">
        <f t="shared" si="40"/>
      </c>
      <c r="AC109" s="49">
        <f t="shared" si="41"/>
      </c>
      <c r="AD109" s="48">
        <f t="shared" si="42"/>
      </c>
      <c r="AE109" s="48">
        <f t="shared" si="43"/>
      </c>
      <c r="AF109" s="50">
        <f t="shared" si="44"/>
      </c>
      <c r="AG109" s="50">
        <f t="shared" si="45"/>
      </c>
    </row>
    <row r="110" spans="1:33" s="53" customFormat="1" ht="15">
      <c r="A110" s="51">
        <f t="shared" si="23"/>
      </c>
      <c r="B110" s="52"/>
      <c r="C110" s="52"/>
      <c r="D110" s="52"/>
      <c r="E110" s="52"/>
      <c r="F110" s="47"/>
      <c r="G110" s="48">
        <f t="shared" si="24"/>
      </c>
      <c r="H110" s="49">
        <f t="shared" si="25"/>
      </c>
      <c r="I110" s="49">
        <f t="shared" si="26"/>
      </c>
      <c r="J110" s="47"/>
      <c r="K110" s="48">
        <f t="shared" si="27"/>
      </c>
      <c r="L110" s="49">
        <f t="shared" si="28"/>
      </c>
      <c r="M110" s="49">
        <f t="shared" si="29"/>
      </c>
      <c r="N110" s="47"/>
      <c r="O110" s="48">
        <f t="shared" si="30"/>
      </c>
      <c r="P110" s="49">
        <f t="shared" si="31"/>
      </c>
      <c r="Q110" s="49">
        <f t="shared" si="32"/>
      </c>
      <c r="R110" s="47"/>
      <c r="S110" s="48">
        <f t="shared" si="33"/>
      </c>
      <c r="T110" s="49">
        <f t="shared" si="34"/>
      </c>
      <c r="U110" s="49">
        <f t="shared" si="35"/>
      </c>
      <c r="V110" s="47"/>
      <c r="W110" s="48">
        <f t="shared" si="36"/>
      </c>
      <c r="X110" s="49">
        <f t="shared" si="37"/>
      </c>
      <c r="Y110" s="49">
        <f t="shared" si="38"/>
      </c>
      <c r="Z110" s="47"/>
      <c r="AA110" s="48">
        <f t="shared" si="39"/>
      </c>
      <c r="AB110" s="49">
        <f t="shared" si="40"/>
      </c>
      <c r="AC110" s="49">
        <f t="shared" si="41"/>
      </c>
      <c r="AD110" s="48">
        <f t="shared" si="42"/>
      </c>
      <c r="AE110" s="48">
        <f t="shared" si="43"/>
      </c>
      <c r="AF110" s="50">
        <f t="shared" si="44"/>
      </c>
      <c r="AG110" s="50">
        <f t="shared" si="45"/>
      </c>
    </row>
    <row r="111" spans="1:33" s="53" customFormat="1" ht="15">
      <c r="A111" s="51">
        <f t="shared" si="23"/>
      </c>
      <c r="B111" s="52"/>
      <c r="C111" s="52"/>
      <c r="D111" s="52"/>
      <c r="E111" s="52"/>
      <c r="F111" s="47"/>
      <c r="G111" s="48">
        <f t="shared" si="24"/>
      </c>
      <c r="H111" s="49">
        <f t="shared" si="25"/>
      </c>
      <c r="I111" s="49">
        <f t="shared" si="26"/>
      </c>
      <c r="J111" s="47"/>
      <c r="K111" s="48">
        <f t="shared" si="27"/>
      </c>
      <c r="L111" s="49">
        <f t="shared" si="28"/>
      </c>
      <c r="M111" s="49">
        <f t="shared" si="29"/>
      </c>
      <c r="N111" s="47"/>
      <c r="O111" s="48">
        <f t="shared" si="30"/>
      </c>
      <c r="P111" s="49">
        <f t="shared" si="31"/>
      </c>
      <c r="Q111" s="49">
        <f t="shared" si="32"/>
      </c>
      <c r="R111" s="47"/>
      <c r="S111" s="48">
        <f t="shared" si="33"/>
      </c>
      <c r="T111" s="49">
        <f t="shared" si="34"/>
      </c>
      <c r="U111" s="49">
        <f t="shared" si="35"/>
      </c>
      <c r="V111" s="47"/>
      <c r="W111" s="48">
        <f t="shared" si="36"/>
      </c>
      <c r="X111" s="49">
        <f t="shared" si="37"/>
      </c>
      <c r="Y111" s="49">
        <f t="shared" si="38"/>
      </c>
      <c r="Z111" s="47"/>
      <c r="AA111" s="48">
        <f t="shared" si="39"/>
      </c>
      <c r="AB111" s="49">
        <f t="shared" si="40"/>
      </c>
      <c r="AC111" s="49">
        <f t="shared" si="41"/>
      </c>
      <c r="AD111" s="48">
        <f t="shared" si="42"/>
      </c>
      <c r="AE111" s="48">
        <f t="shared" si="43"/>
      </c>
      <c r="AF111" s="50">
        <f t="shared" si="44"/>
      </c>
      <c r="AG111" s="50">
        <f t="shared" si="45"/>
      </c>
    </row>
    <row r="112" spans="1:33" s="53" customFormat="1" ht="15">
      <c r="A112" s="51">
        <f t="shared" si="23"/>
      </c>
      <c r="B112" s="52"/>
      <c r="C112" s="52"/>
      <c r="D112" s="52"/>
      <c r="E112" s="52"/>
      <c r="F112" s="47"/>
      <c r="G112" s="48">
        <f t="shared" si="24"/>
      </c>
      <c r="H112" s="49">
        <f t="shared" si="25"/>
      </c>
      <c r="I112" s="49">
        <f t="shared" si="26"/>
      </c>
      <c r="J112" s="47"/>
      <c r="K112" s="48">
        <f t="shared" si="27"/>
      </c>
      <c r="L112" s="49">
        <f t="shared" si="28"/>
      </c>
      <c r="M112" s="49">
        <f t="shared" si="29"/>
      </c>
      <c r="N112" s="47"/>
      <c r="O112" s="48">
        <f t="shared" si="30"/>
      </c>
      <c r="P112" s="49">
        <f t="shared" si="31"/>
      </c>
      <c r="Q112" s="49">
        <f t="shared" si="32"/>
      </c>
      <c r="R112" s="47"/>
      <c r="S112" s="48">
        <f t="shared" si="33"/>
      </c>
      <c r="T112" s="49">
        <f t="shared" si="34"/>
      </c>
      <c r="U112" s="49">
        <f t="shared" si="35"/>
      </c>
      <c r="V112" s="47"/>
      <c r="W112" s="48">
        <f t="shared" si="36"/>
      </c>
      <c r="X112" s="49">
        <f t="shared" si="37"/>
      </c>
      <c r="Y112" s="49">
        <f t="shared" si="38"/>
      </c>
      <c r="Z112" s="47"/>
      <c r="AA112" s="48">
        <f t="shared" si="39"/>
      </c>
      <c r="AB112" s="49">
        <f t="shared" si="40"/>
      </c>
      <c r="AC112" s="49">
        <f t="shared" si="41"/>
      </c>
      <c r="AD112" s="48">
        <f t="shared" si="42"/>
      </c>
      <c r="AE112" s="48">
        <f t="shared" si="43"/>
      </c>
      <c r="AF112" s="50">
        <f t="shared" si="44"/>
      </c>
      <c r="AG112" s="50">
        <f t="shared" si="45"/>
      </c>
    </row>
    <row r="113" spans="1:33" s="53" customFormat="1" ht="15">
      <c r="A113" s="51">
        <f t="shared" si="23"/>
      </c>
      <c r="B113" s="52"/>
      <c r="C113" s="52"/>
      <c r="D113" s="52"/>
      <c r="E113" s="52"/>
      <c r="F113" s="47"/>
      <c r="G113" s="48">
        <f t="shared" si="24"/>
      </c>
      <c r="H113" s="49">
        <f t="shared" si="25"/>
      </c>
      <c r="I113" s="49">
        <f t="shared" si="26"/>
      </c>
      <c r="J113" s="47"/>
      <c r="K113" s="48">
        <f t="shared" si="27"/>
      </c>
      <c r="L113" s="49">
        <f t="shared" si="28"/>
      </c>
      <c r="M113" s="49">
        <f t="shared" si="29"/>
      </c>
      <c r="N113" s="47"/>
      <c r="O113" s="48">
        <f t="shared" si="30"/>
      </c>
      <c r="P113" s="49">
        <f t="shared" si="31"/>
      </c>
      <c r="Q113" s="49">
        <f t="shared" si="32"/>
      </c>
      <c r="R113" s="47"/>
      <c r="S113" s="48">
        <f t="shared" si="33"/>
      </c>
      <c r="T113" s="49">
        <f t="shared" si="34"/>
      </c>
      <c r="U113" s="49">
        <f t="shared" si="35"/>
      </c>
      <c r="V113" s="47"/>
      <c r="W113" s="48">
        <f t="shared" si="36"/>
      </c>
      <c r="X113" s="49">
        <f t="shared" si="37"/>
      </c>
      <c r="Y113" s="49">
        <f t="shared" si="38"/>
      </c>
      <c r="Z113" s="47"/>
      <c r="AA113" s="48">
        <f t="shared" si="39"/>
      </c>
      <c r="AB113" s="49">
        <f t="shared" si="40"/>
      </c>
      <c r="AC113" s="49">
        <f t="shared" si="41"/>
      </c>
      <c r="AD113" s="48">
        <f t="shared" si="42"/>
      </c>
      <c r="AE113" s="48">
        <f t="shared" si="43"/>
      </c>
      <c r="AF113" s="50">
        <f t="shared" si="44"/>
      </c>
      <c r="AG113" s="50">
        <f t="shared" si="45"/>
      </c>
    </row>
    <row r="114" spans="1:33" s="53" customFormat="1" ht="15">
      <c r="A114" s="51">
        <f t="shared" si="23"/>
      </c>
      <c r="B114" s="52"/>
      <c r="C114" s="52"/>
      <c r="D114" s="52"/>
      <c r="E114" s="52"/>
      <c r="F114" s="47"/>
      <c r="G114" s="48">
        <f t="shared" si="24"/>
      </c>
      <c r="H114" s="49">
        <f t="shared" si="25"/>
      </c>
      <c r="I114" s="49">
        <f t="shared" si="26"/>
      </c>
      <c r="J114" s="47"/>
      <c r="K114" s="48">
        <f t="shared" si="27"/>
      </c>
      <c r="L114" s="49">
        <f t="shared" si="28"/>
      </c>
      <c r="M114" s="49">
        <f t="shared" si="29"/>
      </c>
      <c r="N114" s="47"/>
      <c r="O114" s="48">
        <f t="shared" si="30"/>
      </c>
      <c r="P114" s="49">
        <f t="shared" si="31"/>
      </c>
      <c r="Q114" s="49">
        <f t="shared" si="32"/>
      </c>
      <c r="R114" s="47"/>
      <c r="S114" s="48">
        <f t="shared" si="33"/>
      </c>
      <c r="T114" s="49">
        <f t="shared" si="34"/>
      </c>
      <c r="U114" s="49">
        <f t="shared" si="35"/>
      </c>
      <c r="V114" s="47"/>
      <c r="W114" s="48">
        <f t="shared" si="36"/>
      </c>
      <c r="X114" s="49">
        <f t="shared" si="37"/>
      </c>
      <c r="Y114" s="49">
        <f t="shared" si="38"/>
      </c>
      <c r="Z114" s="47"/>
      <c r="AA114" s="48">
        <f t="shared" si="39"/>
      </c>
      <c r="AB114" s="49">
        <f t="shared" si="40"/>
      </c>
      <c r="AC114" s="49">
        <f t="shared" si="41"/>
      </c>
      <c r="AD114" s="48">
        <f t="shared" si="42"/>
      </c>
      <c r="AE114" s="48">
        <f t="shared" si="43"/>
      </c>
      <c r="AF114" s="50">
        <f t="shared" si="44"/>
      </c>
      <c r="AG114" s="50">
        <f t="shared" si="45"/>
      </c>
    </row>
    <row r="115" spans="1:33" s="53" customFormat="1" ht="15">
      <c r="A115" s="51">
        <f t="shared" si="23"/>
      </c>
      <c r="B115" s="52"/>
      <c r="C115" s="52"/>
      <c r="D115" s="52"/>
      <c r="E115" s="52"/>
      <c r="F115" s="47"/>
      <c r="G115" s="48">
        <f t="shared" si="24"/>
      </c>
      <c r="H115" s="49">
        <f t="shared" si="25"/>
      </c>
      <c r="I115" s="49">
        <f t="shared" si="26"/>
      </c>
      <c r="J115" s="47"/>
      <c r="K115" s="48">
        <f t="shared" si="27"/>
      </c>
      <c r="L115" s="49">
        <f t="shared" si="28"/>
      </c>
      <c r="M115" s="49">
        <f t="shared" si="29"/>
      </c>
      <c r="N115" s="47"/>
      <c r="O115" s="48">
        <f t="shared" si="30"/>
      </c>
      <c r="P115" s="49">
        <f t="shared" si="31"/>
      </c>
      <c r="Q115" s="49">
        <f t="shared" si="32"/>
      </c>
      <c r="R115" s="47"/>
      <c r="S115" s="48">
        <f t="shared" si="33"/>
      </c>
      <c r="T115" s="49">
        <f t="shared" si="34"/>
      </c>
      <c r="U115" s="49">
        <f t="shared" si="35"/>
      </c>
      <c r="V115" s="47"/>
      <c r="W115" s="48">
        <f t="shared" si="36"/>
      </c>
      <c r="X115" s="49">
        <f t="shared" si="37"/>
      </c>
      <c r="Y115" s="49">
        <f t="shared" si="38"/>
      </c>
      <c r="Z115" s="47"/>
      <c r="AA115" s="48">
        <f t="shared" si="39"/>
      </c>
      <c r="AB115" s="49">
        <f t="shared" si="40"/>
      </c>
      <c r="AC115" s="49">
        <f t="shared" si="41"/>
      </c>
      <c r="AD115" s="48">
        <f t="shared" si="42"/>
      </c>
      <c r="AE115" s="48">
        <f t="shared" si="43"/>
      </c>
      <c r="AF115" s="50">
        <f t="shared" si="44"/>
      </c>
      <c r="AG115" s="50">
        <f t="shared" si="45"/>
      </c>
    </row>
    <row r="116" spans="1:33" s="53" customFormat="1" ht="15">
      <c r="A116" s="51">
        <f t="shared" si="23"/>
      </c>
      <c r="B116" s="52"/>
      <c r="C116" s="52"/>
      <c r="D116" s="52"/>
      <c r="E116" s="52"/>
      <c r="F116" s="47"/>
      <c r="G116" s="48">
        <f t="shared" si="24"/>
      </c>
      <c r="H116" s="49">
        <f t="shared" si="25"/>
      </c>
      <c r="I116" s="49">
        <f t="shared" si="26"/>
      </c>
      <c r="J116" s="47"/>
      <c r="K116" s="48">
        <f t="shared" si="27"/>
      </c>
      <c r="L116" s="49">
        <f t="shared" si="28"/>
      </c>
      <c r="M116" s="49">
        <f t="shared" si="29"/>
      </c>
      <c r="N116" s="47"/>
      <c r="O116" s="48">
        <f t="shared" si="30"/>
      </c>
      <c r="P116" s="49">
        <f t="shared" si="31"/>
      </c>
      <c r="Q116" s="49">
        <f t="shared" si="32"/>
      </c>
      <c r="R116" s="47"/>
      <c r="S116" s="48">
        <f t="shared" si="33"/>
      </c>
      <c r="T116" s="49">
        <f t="shared" si="34"/>
      </c>
      <c r="U116" s="49">
        <f t="shared" si="35"/>
      </c>
      <c r="V116" s="47"/>
      <c r="W116" s="48">
        <f t="shared" si="36"/>
      </c>
      <c r="X116" s="49">
        <f t="shared" si="37"/>
      </c>
      <c r="Y116" s="49">
        <f t="shared" si="38"/>
      </c>
      <c r="Z116" s="47"/>
      <c r="AA116" s="48">
        <f t="shared" si="39"/>
      </c>
      <c r="AB116" s="49">
        <f t="shared" si="40"/>
      </c>
      <c r="AC116" s="49">
        <f t="shared" si="41"/>
      </c>
      <c r="AD116" s="48">
        <f t="shared" si="42"/>
      </c>
      <c r="AE116" s="48">
        <f t="shared" si="43"/>
      </c>
      <c r="AF116" s="50">
        <f t="shared" si="44"/>
      </c>
      <c r="AG116" s="50">
        <f t="shared" si="45"/>
      </c>
    </row>
    <row r="117" spans="1:33" s="53" customFormat="1" ht="15">
      <c r="A117" s="51">
        <f t="shared" si="23"/>
      </c>
      <c r="B117" s="52"/>
      <c r="C117" s="52"/>
      <c r="D117" s="52"/>
      <c r="E117" s="52"/>
      <c r="F117" s="47"/>
      <c r="G117" s="48">
        <f t="shared" si="24"/>
      </c>
      <c r="H117" s="49">
        <f t="shared" si="25"/>
      </c>
      <c r="I117" s="49">
        <f t="shared" si="26"/>
      </c>
      <c r="J117" s="47"/>
      <c r="K117" s="48">
        <f t="shared" si="27"/>
      </c>
      <c r="L117" s="49">
        <f t="shared" si="28"/>
      </c>
      <c r="M117" s="49">
        <f t="shared" si="29"/>
      </c>
      <c r="N117" s="47"/>
      <c r="O117" s="48">
        <f t="shared" si="30"/>
      </c>
      <c r="P117" s="49">
        <f t="shared" si="31"/>
      </c>
      <c r="Q117" s="49">
        <f t="shared" si="32"/>
      </c>
      <c r="R117" s="47"/>
      <c r="S117" s="48">
        <f t="shared" si="33"/>
      </c>
      <c r="T117" s="49">
        <f t="shared" si="34"/>
      </c>
      <c r="U117" s="49">
        <f t="shared" si="35"/>
      </c>
      <c r="V117" s="47"/>
      <c r="W117" s="48">
        <f t="shared" si="36"/>
      </c>
      <c r="X117" s="49">
        <f t="shared" si="37"/>
      </c>
      <c r="Y117" s="49">
        <f t="shared" si="38"/>
      </c>
      <c r="Z117" s="47"/>
      <c r="AA117" s="48">
        <f t="shared" si="39"/>
      </c>
      <c r="AB117" s="49">
        <f t="shared" si="40"/>
      </c>
      <c r="AC117" s="49">
        <f t="shared" si="41"/>
      </c>
      <c r="AD117" s="48">
        <f t="shared" si="42"/>
      </c>
      <c r="AE117" s="48">
        <f t="shared" si="43"/>
      </c>
      <c r="AF117" s="50">
        <f t="shared" si="44"/>
      </c>
      <c r="AG117" s="50">
        <f t="shared" si="45"/>
      </c>
    </row>
    <row r="118" spans="3:33" ht="18.75">
      <c r="C118" s="60" t="s">
        <v>83</v>
      </c>
      <c r="G118" s="13"/>
      <c r="H118" s="44"/>
      <c r="I118" s="44"/>
      <c r="K118" s="13"/>
      <c r="L118" s="44"/>
      <c r="M118" s="44"/>
      <c r="O118" s="13"/>
      <c r="P118" s="44"/>
      <c r="Q118" s="44"/>
      <c r="S118" s="13"/>
      <c r="T118" s="44"/>
      <c r="U118" s="44"/>
      <c r="W118" s="13"/>
      <c r="X118" s="44"/>
      <c r="Y118" s="44"/>
      <c r="AA118" s="13"/>
      <c r="AB118" s="44"/>
      <c r="AC118" s="44"/>
      <c r="AD118" s="13"/>
      <c r="AE118" s="13"/>
      <c r="AF118" s="44"/>
      <c r="AG118" s="44"/>
    </row>
    <row r="119" spans="3:33" ht="15">
      <c r="C119" s="13"/>
      <c r="G119" s="13"/>
      <c r="H119" s="44"/>
      <c r="I119" s="44"/>
      <c r="K119" s="13"/>
      <c r="L119" s="44"/>
      <c r="M119" s="44"/>
      <c r="O119" s="13"/>
      <c r="P119" s="44"/>
      <c r="Q119" s="44"/>
      <c r="S119" s="13"/>
      <c r="T119" s="44"/>
      <c r="U119" s="44"/>
      <c r="W119" s="13"/>
      <c r="X119" s="44"/>
      <c r="Y119" s="44"/>
      <c r="AA119" s="13"/>
      <c r="AB119" s="44"/>
      <c r="AC119" s="44"/>
      <c r="AD119" s="13"/>
      <c r="AE119" s="13"/>
      <c r="AF119" s="44"/>
      <c r="AG119" s="44"/>
    </row>
    <row r="120" spans="7:33" ht="15">
      <c r="G120" s="13"/>
      <c r="H120" s="44"/>
      <c r="I120" s="44"/>
      <c r="K120" s="13"/>
      <c r="L120" s="44"/>
      <c r="M120" s="44"/>
      <c r="O120" s="13"/>
      <c r="P120" s="44"/>
      <c r="Q120" s="44"/>
      <c r="S120" s="13"/>
      <c r="T120" s="44"/>
      <c r="U120" s="44"/>
      <c r="W120" s="13"/>
      <c r="X120" s="44"/>
      <c r="Y120" s="44"/>
      <c r="AA120" s="13"/>
      <c r="AB120" s="44"/>
      <c r="AC120" s="44"/>
      <c r="AD120" s="13"/>
      <c r="AE120" s="13"/>
      <c r="AF120" s="44"/>
      <c r="AG120" s="44"/>
    </row>
    <row r="121" spans="3:33" ht="17.25">
      <c r="C121" s="327" t="s">
        <v>66</v>
      </c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45"/>
      <c r="Z121" s="45"/>
      <c r="AA121" s="45"/>
      <c r="AB121" s="45"/>
      <c r="AC121" s="44"/>
      <c r="AD121" s="13"/>
      <c r="AE121" s="13"/>
      <c r="AF121" s="44"/>
      <c r="AG121" s="44"/>
    </row>
    <row r="122" spans="3:33" ht="28.5" customHeight="1">
      <c r="C122" s="325" t="s">
        <v>59</v>
      </c>
      <c r="D122" s="325"/>
      <c r="E122" s="307" t="s">
        <v>60</v>
      </c>
      <c r="F122" s="308"/>
      <c r="G122" s="308"/>
      <c r="H122" s="309"/>
      <c r="I122" s="307" t="s">
        <v>61</v>
      </c>
      <c r="J122" s="308"/>
      <c r="K122" s="308"/>
      <c r="L122" s="309"/>
      <c r="M122" s="307" t="s">
        <v>62</v>
      </c>
      <c r="N122" s="308"/>
      <c r="O122" s="308"/>
      <c r="P122" s="309"/>
      <c r="Q122" s="307" t="s">
        <v>63</v>
      </c>
      <c r="R122" s="308"/>
      <c r="S122" s="308"/>
      <c r="T122" s="309"/>
      <c r="U122" s="325" t="s">
        <v>64</v>
      </c>
      <c r="V122" s="325"/>
      <c r="W122" s="325"/>
      <c r="X122" s="325"/>
      <c r="Y122" s="326"/>
      <c r="Z122" s="326"/>
      <c r="AA122" s="326"/>
      <c r="AB122" s="326"/>
      <c r="AC122" s="44"/>
      <c r="AD122" s="13"/>
      <c r="AE122" s="13"/>
      <c r="AF122" s="44"/>
      <c r="AG122" s="44"/>
    </row>
    <row r="123" spans="3:33" ht="15">
      <c r="C123" s="333" t="s">
        <v>18</v>
      </c>
      <c r="D123" s="333"/>
      <c r="E123" s="329">
        <f>_xlfn.SUMIFS(E18:E117,B18:B117,"INICIAL",A18:A117,"&gt;0")</f>
        <v>0</v>
      </c>
      <c r="F123" s="330"/>
      <c r="G123" s="330"/>
      <c r="H123" s="331"/>
      <c r="I123" s="310">
        <f>IF(_xlfn.COUNTIFS(A18:A117,"&gt;0",B18:B117,"INICIAL",AD18:AD117,"&gt;-1")&gt;0,_xlfn.SUMIFS(AD18:AD117,B18:B117,"INICIAL",A18:A117,"&gt;0"),"")</f>
      </c>
      <c r="J123" s="311"/>
      <c r="K123" s="311"/>
      <c r="L123" s="312"/>
      <c r="M123" s="310">
        <f>IF(COUNT(I123)&gt;0,_xlfn.SUMIFS(AE18:AE117,B18:B117,"INICIAL",A18:A117,"&gt;0"),"")</f>
      </c>
      <c r="N123" s="311"/>
      <c r="O123" s="311"/>
      <c r="P123" s="312"/>
      <c r="Q123" s="334">
        <f>IF(COUNT(I123:P123)&gt;0,((I123*100)/SUM(I123:P123))/100,"")</f>
      </c>
      <c r="R123" s="335"/>
      <c r="S123" s="335"/>
      <c r="T123" s="336"/>
      <c r="U123" s="337">
        <f>IF(COUNT(I123:P123)&gt;0,((M123*100)/SUM(I123:P123))/100,"")</f>
      </c>
      <c r="V123" s="337"/>
      <c r="W123" s="337"/>
      <c r="X123" s="337"/>
      <c r="Y123" s="332"/>
      <c r="Z123" s="332"/>
      <c r="AA123" s="332"/>
      <c r="AB123" s="332"/>
      <c r="AC123" s="44"/>
      <c r="AD123" s="13"/>
      <c r="AE123" s="13"/>
      <c r="AF123" s="44"/>
      <c r="AG123" s="44"/>
    </row>
    <row r="124" spans="3:33" ht="15">
      <c r="C124" s="333" t="s">
        <v>19</v>
      </c>
      <c r="D124" s="333"/>
      <c r="E124" s="329">
        <f>_xlfn.SUMIFS(E18:E117,B18:B117,"PRIMARIA",A18:A117,"&gt;0")</f>
        <v>0</v>
      </c>
      <c r="F124" s="330"/>
      <c r="G124" s="330"/>
      <c r="H124" s="331"/>
      <c r="I124" s="310">
        <f>IF(_xlfn.COUNTIFS(A18:A117,"&gt;0",B18:B117,"PRIMARIA",AD18:AD117,"&gt;-1")&gt;0,_xlfn.SUMIFS(AD18:AD117,B18:B117,"PRIMARIA",A18:A117,"&gt;0"),"")</f>
      </c>
      <c r="J124" s="311"/>
      <c r="K124" s="311"/>
      <c r="L124" s="312"/>
      <c r="M124" s="310">
        <f>IF(COUNT(I124)&gt;0,_xlfn.SUMIFS(AE18:AE117,B18:B117,"PRIMARIA",A18:A117,"&gt;0"),"")</f>
      </c>
      <c r="N124" s="311"/>
      <c r="O124" s="311"/>
      <c r="P124" s="312"/>
      <c r="Q124" s="334">
        <f>IF(COUNT(I124:P124)&gt;0,((I124*100)/SUM(I124:P124))/100,"")</f>
      </c>
      <c r="R124" s="335"/>
      <c r="S124" s="335"/>
      <c r="T124" s="336"/>
      <c r="U124" s="334">
        <f>IF(COUNT(I124:P124)&gt;0,((M124*100)/SUM(I124:P124))/100,"")</f>
      </c>
      <c r="V124" s="335"/>
      <c r="W124" s="335"/>
      <c r="X124" s="336"/>
      <c r="Y124" s="332"/>
      <c r="Z124" s="332"/>
      <c r="AA124" s="332"/>
      <c r="AB124" s="332"/>
      <c r="AC124" s="44"/>
      <c r="AD124" s="13"/>
      <c r="AE124" s="13"/>
      <c r="AF124" s="44"/>
      <c r="AG124" s="44"/>
    </row>
    <row r="125" spans="3:33" ht="15">
      <c r="C125" s="333" t="s">
        <v>20</v>
      </c>
      <c r="D125" s="333"/>
      <c r="E125" s="329">
        <f>_xlfn.SUMIFS(E18:E117,B18:B117,"SECUNDARIA",A18:A117,"&gt;0")</f>
        <v>0</v>
      </c>
      <c r="F125" s="330"/>
      <c r="G125" s="330"/>
      <c r="H125" s="331"/>
      <c r="I125" s="310">
        <f>IF(_xlfn.COUNTIFS(A18:A117,"&gt;0",B18:B117,"SECUNDARIA",AD18:AD117,"&gt;-1")&gt;0,_xlfn.SUMIFS(AD18:AD117,B18:B117,"SECUNDARIA",A18:A117,"&gt;0"),"")</f>
      </c>
      <c r="J125" s="311"/>
      <c r="K125" s="311"/>
      <c r="L125" s="312"/>
      <c r="M125" s="310">
        <f>IF(COUNT(I125)&gt;0,_xlfn.SUMIFS(AE18:AE117,B18:B117,"SECUNDARIA",A18:A117,"&gt;0"),"")</f>
      </c>
      <c r="N125" s="311"/>
      <c r="O125" s="311"/>
      <c r="P125" s="312"/>
      <c r="Q125" s="334">
        <f>IF(COUNT(I125:P125)&gt;0,((I125*100)/SUM(I125:P125))/100,"")</f>
      </c>
      <c r="R125" s="335"/>
      <c r="S125" s="335"/>
      <c r="T125" s="336"/>
      <c r="U125" s="334">
        <f>IF(COUNT(I125:P125)&gt;0,((M125*100)/SUM(I125:P125))/100,"")</f>
      </c>
      <c r="V125" s="335"/>
      <c r="W125" s="335"/>
      <c r="X125" s="336"/>
      <c r="Y125" s="332"/>
      <c r="Z125" s="332"/>
      <c r="AA125" s="332"/>
      <c r="AB125" s="332"/>
      <c r="AC125" s="44"/>
      <c r="AD125" s="13"/>
      <c r="AE125" s="13"/>
      <c r="AF125" s="44"/>
      <c r="AG125" s="44"/>
    </row>
    <row r="126" spans="3:33" ht="15">
      <c r="C126" s="338" t="s">
        <v>30</v>
      </c>
      <c r="D126" s="338"/>
      <c r="E126" s="339">
        <f>SUM(E123:H125)</f>
        <v>0</v>
      </c>
      <c r="F126" s="340"/>
      <c r="G126" s="340"/>
      <c r="H126" s="341"/>
      <c r="I126" s="339">
        <f>IF(COUNT(I123:L125)&gt;0,SUM(I123:L125),"")</f>
      </c>
      <c r="J126" s="340"/>
      <c r="K126" s="340"/>
      <c r="L126" s="341"/>
      <c r="M126" s="339">
        <f>IF(COUNT(M123:P125)&gt;0,SUM(M123:P125),"")</f>
      </c>
      <c r="N126" s="340"/>
      <c r="O126" s="340"/>
      <c r="P126" s="341"/>
      <c r="Q126" s="342">
        <f>IF(COUNT(I126:P126)&gt;0,((I126*100)/SUM(I126:P126))/100,"")</f>
      </c>
      <c r="R126" s="343"/>
      <c r="S126" s="343"/>
      <c r="T126" s="344"/>
      <c r="U126" s="342">
        <f>IF(COUNT(I126:P126)&gt;0,((M126*100)/SUM(I126:P126))/100,"")</f>
      </c>
      <c r="V126" s="343"/>
      <c r="W126" s="343"/>
      <c r="X126" s="344"/>
      <c r="Y126" s="326"/>
      <c r="Z126" s="326"/>
      <c r="AA126" s="326"/>
      <c r="AB126" s="326"/>
      <c r="AC126" s="44"/>
      <c r="AD126" s="13"/>
      <c r="AE126" s="13"/>
      <c r="AF126" s="44"/>
      <c r="AG126" s="44"/>
    </row>
    <row r="127" spans="7:33" ht="15">
      <c r="G127" s="13"/>
      <c r="H127" s="44"/>
      <c r="I127" s="44"/>
      <c r="K127" s="13"/>
      <c r="L127" s="44"/>
      <c r="M127" s="44"/>
      <c r="O127" s="13"/>
      <c r="P127" s="44"/>
      <c r="Q127" s="44"/>
      <c r="S127" s="13"/>
      <c r="T127" s="44"/>
      <c r="U127" s="44"/>
      <c r="W127" s="13"/>
      <c r="X127" s="44"/>
      <c r="Y127" s="46"/>
      <c r="Z127" s="43"/>
      <c r="AA127" s="43"/>
      <c r="AB127" s="46"/>
      <c r="AC127" s="44"/>
      <c r="AD127" s="13"/>
      <c r="AE127" s="13"/>
      <c r="AF127" s="44"/>
      <c r="AG127" s="44"/>
    </row>
    <row r="128" spans="7:33" ht="15">
      <c r="G128" s="13"/>
      <c r="H128" s="44"/>
      <c r="I128" s="44"/>
      <c r="K128" s="13"/>
      <c r="L128" s="44"/>
      <c r="M128" s="44"/>
      <c r="O128" s="13"/>
      <c r="P128" s="44"/>
      <c r="Q128" s="44"/>
      <c r="S128" s="13"/>
      <c r="T128" s="44"/>
      <c r="U128" s="44"/>
      <c r="W128" s="13"/>
      <c r="X128" s="44"/>
      <c r="Y128" s="44"/>
      <c r="AA128" s="13"/>
      <c r="AB128" s="44"/>
      <c r="AC128" s="44"/>
      <c r="AD128" s="13"/>
      <c r="AE128" s="13"/>
      <c r="AF128" s="44"/>
      <c r="AG128" s="44"/>
    </row>
    <row r="129" spans="7:33" ht="15">
      <c r="G129" s="13"/>
      <c r="H129" s="44"/>
      <c r="I129" s="44"/>
      <c r="K129" s="13"/>
      <c r="L129" s="44"/>
      <c r="M129" s="44"/>
      <c r="O129" s="13"/>
      <c r="P129" s="44"/>
      <c r="Q129" s="44"/>
      <c r="S129" s="13"/>
      <c r="T129" s="44"/>
      <c r="U129" s="44"/>
      <c r="W129" s="13"/>
      <c r="X129" s="44"/>
      <c r="Y129" s="44"/>
      <c r="AA129" s="13"/>
      <c r="AB129" s="44"/>
      <c r="AC129" s="44"/>
      <c r="AD129" s="13"/>
      <c r="AE129" s="13"/>
      <c r="AF129" s="44"/>
      <c r="AG129" s="44"/>
    </row>
    <row r="130" spans="7:33" ht="15">
      <c r="G130" s="13"/>
      <c r="H130" s="44"/>
      <c r="I130" s="44"/>
      <c r="K130" s="13"/>
      <c r="L130" s="44"/>
      <c r="M130" s="44"/>
      <c r="O130" s="13"/>
      <c r="P130" s="44"/>
      <c r="Q130" s="44"/>
      <c r="S130" s="13"/>
      <c r="T130" s="44"/>
      <c r="U130" s="44"/>
      <c r="W130" s="13"/>
      <c r="X130" s="44"/>
      <c r="Y130" s="44"/>
      <c r="AA130" s="13"/>
      <c r="AB130" s="44"/>
      <c r="AC130" s="44"/>
      <c r="AD130" s="13"/>
      <c r="AE130" s="13"/>
      <c r="AF130" s="44"/>
      <c r="AG130" s="44"/>
    </row>
    <row r="131" spans="7:33" ht="15">
      <c r="G131" s="13"/>
      <c r="H131" s="44"/>
      <c r="I131" s="44"/>
      <c r="K131" s="13"/>
      <c r="L131" s="44"/>
      <c r="M131" s="44"/>
      <c r="O131" s="13"/>
      <c r="P131" s="44"/>
      <c r="Q131" s="44"/>
      <c r="S131" s="13"/>
      <c r="T131" s="44"/>
      <c r="U131" s="44"/>
      <c r="V131" s="345" t="s">
        <v>53</v>
      </c>
      <c r="W131" s="345"/>
      <c r="X131" s="345"/>
      <c r="Y131" s="345"/>
      <c r="Z131" s="345"/>
      <c r="AA131" s="345"/>
      <c r="AB131" s="345"/>
      <c r="AC131" s="345"/>
      <c r="AD131" s="13"/>
      <c r="AE131" s="13"/>
      <c r="AF131" s="44"/>
      <c r="AG131" s="44"/>
    </row>
    <row r="132" spans="7:33" ht="15">
      <c r="G132" s="13"/>
      <c r="H132" s="44"/>
      <c r="I132" s="44"/>
      <c r="K132" s="13"/>
      <c r="L132" s="44"/>
      <c r="M132" s="44"/>
      <c r="O132" s="13"/>
      <c r="P132" s="44"/>
      <c r="Q132" s="44"/>
      <c r="S132" s="13"/>
      <c r="T132" s="44"/>
      <c r="U132" s="44"/>
      <c r="W132" s="13"/>
      <c r="X132" s="44"/>
      <c r="Y132" s="44"/>
      <c r="AA132" s="13"/>
      <c r="AB132" s="44"/>
      <c r="AC132" s="44"/>
      <c r="AD132" s="13"/>
      <c r="AE132" s="13"/>
      <c r="AF132" s="44"/>
      <c r="AG132" s="44"/>
    </row>
    <row r="133" spans="7:33" ht="15">
      <c r="G133" s="13"/>
      <c r="H133" s="44"/>
      <c r="I133" s="44"/>
      <c r="K133" s="13"/>
      <c r="L133" s="44"/>
      <c r="M133" s="44"/>
      <c r="O133" s="13"/>
      <c r="P133" s="44"/>
      <c r="Q133" s="44"/>
      <c r="S133" s="13"/>
      <c r="T133" s="44"/>
      <c r="U133" s="44"/>
      <c r="W133" s="13"/>
      <c r="X133" s="44"/>
      <c r="Y133" s="44"/>
      <c r="AA133" s="13"/>
      <c r="AB133" s="44"/>
      <c r="AC133" s="44"/>
      <c r="AD133" s="13"/>
      <c r="AE133" s="13"/>
      <c r="AF133" s="44"/>
      <c r="AG133" s="44"/>
    </row>
    <row r="134" spans="7:33" ht="15">
      <c r="G134" s="13"/>
      <c r="H134" s="44"/>
      <c r="I134" s="44"/>
      <c r="K134" s="13"/>
      <c r="L134" s="44"/>
      <c r="M134" s="44"/>
      <c r="O134" s="13"/>
      <c r="P134" s="44"/>
      <c r="Q134" s="44"/>
      <c r="S134" s="13"/>
      <c r="T134" s="44"/>
      <c r="U134" s="44"/>
      <c r="W134" s="13"/>
      <c r="X134" s="44"/>
      <c r="Y134" s="44"/>
      <c r="AA134" s="13"/>
      <c r="AB134" s="44"/>
      <c r="AC134" s="44"/>
      <c r="AD134" s="13"/>
      <c r="AE134" s="13"/>
      <c r="AF134" s="44"/>
      <c r="AG134" s="44"/>
    </row>
    <row r="135" spans="7:33" ht="15">
      <c r="G135" s="13"/>
      <c r="H135" s="44"/>
      <c r="I135" s="44"/>
      <c r="K135" s="13"/>
      <c r="L135" s="44"/>
      <c r="M135" s="44"/>
      <c r="O135" s="13"/>
      <c r="P135" s="44"/>
      <c r="Q135" s="44"/>
      <c r="S135" s="13"/>
      <c r="T135" s="44"/>
      <c r="U135" s="44"/>
      <c r="W135" s="13"/>
      <c r="X135" s="44"/>
      <c r="Y135" s="44"/>
      <c r="AA135" s="13"/>
      <c r="AB135" s="44"/>
      <c r="AC135" s="44"/>
      <c r="AD135" s="13"/>
      <c r="AE135" s="13"/>
      <c r="AF135" s="44"/>
      <c r="AG135" s="44"/>
    </row>
    <row r="136" spans="7:33" ht="15">
      <c r="G136" s="13"/>
      <c r="H136" s="44"/>
      <c r="I136" s="44"/>
      <c r="K136" s="13"/>
      <c r="L136" s="44"/>
      <c r="M136" s="44"/>
      <c r="O136" s="13"/>
      <c r="P136" s="44"/>
      <c r="Q136" s="44"/>
      <c r="S136" s="13"/>
      <c r="T136" s="44"/>
      <c r="U136" s="44"/>
      <c r="W136" s="13"/>
      <c r="X136" s="44"/>
      <c r="Y136" s="44"/>
      <c r="AA136" s="13"/>
      <c r="AB136" s="44"/>
      <c r="AC136" s="44"/>
      <c r="AD136" s="13"/>
      <c r="AE136" s="13"/>
      <c r="AF136" s="44"/>
      <c r="AG136" s="44"/>
    </row>
    <row r="137" spans="7:33" ht="15">
      <c r="G137" s="13"/>
      <c r="H137" s="44"/>
      <c r="I137" s="44"/>
      <c r="K137" s="13"/>
      <c r="L137" s="44"/>
      <c r="M137" s="44"/>
      <c r="O137" s="13"/>
      <c r="P137" s="44"/>
      <c r="Q137" s="44"/>
      <c r="S137" s="13"/>
      <c r="T137" s="44"/>
      <c r="U137" s="44"/>
      <c r="W137" s="13"/>
      <c r="X137" s="44"/>
      <c r="Y137" s="44"/>
      <c r="AA137" s="13"/>
      <c r="AB137" s="44"/>
      <c r="AC137" s="44"/>
      <c r="AD137" s="13"/>
      <c r="AE137" s="13"/>
      <c r="AF137" s="44"/>
      <c r="AG137" s="44"/>
    </row>
    <row r="138" spans="7:33" ht="15">
      <c r="G138" s="13"/>
      <c r="H138" s="44"/>
      <c r="I138" s="44"/>
      <c r="K138" s="13"/>
      <c r="L138" s="44"/>
      <c r="M138" s="44"/>
      <c r="O138" s="13"/>
      <c r="P138" s="44"/>
      <c r="Q138" s="44"/>
      <c r="S138" s="13"/>
      <c r="T138" s="44"/>
      <c r="U138" s="44"/>
      <c r="W138" s="13"/>
      <c r="X138" s="44"/>
      <c r="Y138" s="44"/>
      <c r="AA138" s="13"/>
      <c r="AB138" s="44"/>
      <c r="AC138" s="44"/>
      <c r="AD138" s="13"/>
      <c r="AE138" s="13"/>
      <c r="AF138" s="44"/>
      <c r="AG138" s="44"/>
    </row>
    <row r="139" spans="7:33" ht="15">
      <c r="G139" s="13"/>
      <c r="H139" s="44"/>
      <c r="I139" s="44"/>
      <c r="K139" s="13"/>
      <c r="L139" s="44"/>
      <c r="M139" s="44"/>
      <c r="O139" s="13"/>
      <c r="P139" s="44"/>
      <c r="Q139" s="44"/>
      <c r="S139" s="13"/>
      <c r="T139" s="44"/>
      <c r="U139" s="44"/>
      <c r="W139" s="13"/>
      <c r="X139" s="44"/>
      <c r="Y139" s="44"/>
      <c r="AA139" s="13"/>
      <c r="AB139" s="44"/>
      <c r="AC139" s="44"/>
      <c r="AD139" s="13"/>
      <c r="AE139" s="13"/>
      <c r="AF139" s="44"/>
      <c r="AG139" s="44"/>
    </row>
    <row r="140" ht="15"/>
    <row r="141" ht="15"/>
    <row r="142" ht="15"/>
    <row r="143" ht="15"/>
  </sheetData>
  <sheetProtection password="FAD3" sheet="1" objects="1" scenarios="1"/>
  <protectedRanges>
    <protectedRange sqref="AH11:AQ13" name="Rango1_5"/>
    <protectedRange sqref="C4 C6 C8 B18:F117 J18:J117 N18:N117 R18:R117 V18:V117 Z18:Z117" name="Rango1"/>
  </protectedRanges>
  <mergeCells count="65">
    <mergeCell ref="V131:AC131"/>
    <mergeCell ref="U126:X126"/>
    <mergeCell ref="Y126:AB126"/>
    <mergeCell ref="C125:D125"/>
    <mergeCell ref="E125:H125"/>
    <mergeCell ref="M123:P123"/>
    <mergeCell ref="U125:X125"/>
    <mergeCell ref="Q125:T125"/>
    <mergeCell ref="M125:P125"/>
    <mergeCell ref="U124:X124"/>
    <mergeCell ref="Y124:AB124"/>
    <mergeCell ref="U123:X123"/>
    <mergeCell ref="Q123:T123"/>
    <mergeCell ref="Y125:AB125"/>
    <mergeCell ref="C126:D126"/>
    <mergeCell ref="E126:H126"/>
    <mergeCell ref="I126:L126"/>
    <mergeCell ref="M126:P126"/>
    <mergeCell ref="Q126:T126"/>
    <mergeCell ref="C123:D123"/>
    <mergeCell ref="E123:H123"/>
    <mergeCell ref="C122:D122"/>
    <mergeCell ref="E122:H122"/>
    <mergeCell ref="Y123:AB123"/>
    <mergeCell ref="C124:D124"/>
    <mergeCell ref="E124:H124"/>
    <mergeCell ref="I124:L124"/>
    <mergeCell ref="M124:P124"/>
    <mergeCell ref="Q124:T124"/>
    <mergeCell ref="Q122:T122"/>
    <mergeCell ref="U122:X122"/>
    <mergeCell ref="Y122:AB122"/>
    <mergeCell ref="C121:X121"/>
    <mergeCell ref="AF12:AF14"/>
    <mergeCell ref="AG12:AG14"/>
    <mergeCell ref="F13:I13"/>
    <mergeCell ref="J13:M13"/>
    <mergeCell ref="N13:Q13"/>
    <mergeCell ref="R13:U13"/>
    <mergeCell ref="V13:Y13"/>
    <mergeCell ref="N12:Q12"/>
    <mergeCell ref="R12:U12"/>
    <mergeCell ref="V12:Y12"/>
    <mergeCell ref="AD12:AD14"/>
    <mergeCell ref="AE12:AE14"/>
    <mergeCell ref="Z12:AC12"/>
    <mergeCell ref="Z13:AC13"/>
    <mergeCell ref="A4:B4"/>
    <mergeCell ref="A6:B6"/>
    <mergeCell ref="A8:B8"/>
    <mergeCell ref="F12:I12"/>
    <mergeCell ref="J12:M12"/>
    <mergeCell ref="C4:E4"/>
    <mergeCell ref="C6:E6"/>
    <mergeCell ref="C8:E8"/>
    <mergeCell ref="M122:P122"/>
    <mergeCell ref="I125:L125"/>
    <mergeCell ref="I123:L123"/>
    <mergeCell ref="I122:L122"/>
    <mergeCell ref="A2:E2"/>
    <mergeCell ref="D16:D17"/>
    <mergeCell ref="E16:E17"/>
    <mergeCell ref="C16:C17"/>
    <mergeCell ref="B16:B17"/>
    <mergeCell ref="A16:A17"/>
  </mergeCells>
  <conditionalFormatting sqref="H1:H120 L1:L120 P1:P120 T1:T120 X1:X120 AB1:AB120 AF1:AF65536 AB127:AB130 X127:X129 T127:T65536 P127:P65536 L127:L65536 H127:H65536 X132:X65536 AB132:AB65536">
    <cfRule type="cellIs" priority="7" dxfId="16" operator="equal" stopIfTrue="1">
      <formula>1</formula>
    </cfRule>
    <cfRule type="cellIs" priority="11" dxfId="16" operator="equal" stopIfTrue="1">
      <formula>1</formula>
    </cfRule>
  </conditionalFormatting>
  <conditionalFormatting sqref="I1:I120 M1:M120 Q1:Q120 U1:U120 Y1:Y120 AC1:AC130 AG1:AG9 Y127:Y129 U127:U65536 Q127:Q65536 M127:M65536 I127:I65536 Y132:Y65536 AC132:AC65536 AG11:AG65536">
    <cfRule type="cellIs" priority="8" dxfId="17" operator="greaterThan" stopIfTrue="1">
      <formula>0</formula>
    </cfRule>
  </conditionalFormatting>
  <conditionalFormatting sqref="U123:X125">
    <cfRule type="cellIs" priority="5" dxfId="17" operator="greaterThan" stopIfTrue="1">
      <formula>0</formula>
    </cfRule>
  </conditionalFormatting>
  <conditionalFormatting sqref="Q123:T125">
    <cfRule type="cellIs" priority="4" dxfId="16" operator="equal" stopIfTrue="1">
      <formula>1</formula>
    </cfRule>
  </conditionalFormatting>
  <conditionalFormatting sqref="U126:X126">
    <cfRule type="cellIs" priority="3" dxfId="18" operator="greaterThan" stopIfTrue="1">
      <formula>0</formula>
    </cfRule>
  </conditionalFormatting>
  <conditionalFormatting sqref="Q126:T126">
    <cfRule type="cellIs" priority="2" dxfId="19" operator="equal" stopIfTrue="1">
      <formula>1</formula>
    </cfRule>
  </conditionalFormatting>
  <conditionalFormatting sqref="AH11:AQ13">
    <cfRule type="cellIs" priority="1" dxfId="20" operator="equal" stopIfTrue="1">
      <formula>0</formula>
    </cfRule>
  </conditionalFormatting>
  <dataValidations count="6">
    <dataValidation type="list" allowBlank="1" showInputMessage="1" showErrorMessage="1" sqref="B18:B117">
      <formula1>$B$11:$B$13</formula1>
    </dataValidation>
    <dataValidation type="list" allowBlank="1" showInputMessage="1" showErrorMessage="1" sqref="C4:E4">
      <formula1>$I$2:$I$2</formula1>
    </dataValidation>
    <dataValidation type="list" allowBlank="1" showInputMessage="1" showErrorMessage="1" sqref="C18:C117">
      <formula1>$G$4:$N$4</formula1>
    </dataValidation>
    <dataValidation type="whole" allowBlank="1" showInputMessage="1" showErrorMessage="1" errorTitle="SOLO NUMEROS" error="Debe ingresar NUMEROS entre 0 y 40" sqref="E18:E117">
      <formula1>0</formula1>
      <formula2>40</formula2>
    </dataValidation>
    <dataValidation type="whole" allowBlank="1" showInputMessage="1" showErrorMessage="1" errorTitle="INGRESO DE NUMEROS" error="DEBE INGRESAR SOLO NUMEROS ENTRE 0 Y 40" sqref="F18:F117 J18:J117 N18:N117 R18:R117 V18:V117 Z18:Z117">
      <formula1>0</formula1>
      <formula2>40</formula2>
    </dataValidation>
    <dataValidation type="whole" allowBlank="1" showInputMessage="1" showErrorMessage="1" sqref="AH11:AQ13">
      <formula1>1</formula1>
      <formula2>30</formula2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FFFF00"/>
  </sheetPr>
  <dimension ref="A1:AG12"/>
  <sheetViews>
    <sheetView zoomScaleSheetLayoutView="40" workbookViewId="0" topLeftCell="A1">
      <selection activeCell="P20" sqref="P20"/>
    </sheetView>
  </sheetViews>
  <sheetFormatPr defaultColWidth="11.421875" defaultRowHeight="15"/>
  <cols>
    <col min="1" max="1" width="3.7109375" style="7" customWidth="1"/>
    <col min="2" max="2" width="13.140625" style="7" customWidth="1"/>
    <col min="3" max="3" width="6.140625" style="7" customWidth="1"/>
    <col min="4" max="4" width="8.28125" style="7" customWidth="1"/>
    <col min="5" max="5" width="5.421875" style="7" customWidth="1"/>
    <col min="6" max="7" width="2.7109375" style="7" customWidth="1"/>
    <col min="8" max="9" width="4.7109375" style="7" customWidth="1"/>
    <col min="10" max="11" width="2.7109375" style="7" customWidth="1"/>
    <col min="12" max="13" width="4.7109375" style="7" customWidth="1"/>
    <col min="14" max="15" width="2.7109375" style="7" customWidth="1"/>
    <col min="16" max="17" width="4.7109375" style="7" customWidth="1"/>
    <col min="18" max="19" width="2.7109375" style="7" customWidth="1"/>
    <col min="20" max="21" width="4.7109375" style="7" customWidth="1"/>
    <col min="22" max="23" width="2.7109375" style="7" customWidth="1"/>
    <col min="24" max="25" width="4.7109375" style="7" customWidth="1"/>
    <col min="26" max="27" width="2.7109375" style="7" customWidth="1"/>
    <col min="28" max="29" width="4.7109375" style="7" customWidth="1"/>
    <col min="30" max="31" width="4.140625" style="7" customWidth="1"/>
    <col min="32" max="33" width="7.57421875" style="7" customWidth="1"/>
    <col min="34" max="16384" width="11.421875" style="7" customWidth="1"/>
  </cols>
  <sheetData>
    <row r="1" spans="4:20" ht="15">
      <c r="D1" s="58" t="s">
        <v>6</v>
      </c>
      <c r="E1" s="58" t="s">
        <v>7</v>
      </c>
      <c r="F1" s="58" t="s">
        <v>72</v>
      </c>
      <c r="G1" s="58" t="s">
        <v>9</v>
      </c>
      <c r="H1" s="58" t="s">
        <v>10</v>
      </c>
      <c r="I1" s="58" t="s">
        <v>58</v>
      </c>
      <c r="J1" s="58" t="s">
        <v>73</v>
      </c>
      <c r="K1" s="58" t="s">
        <v>74</v>
      </c>
      <c r="L1" s="58" t="s">
        <v>80</v>
      </c>
      <c r="M1" s="58" t="s">
        <v>81</v>
      </c>
      <c r="N1" s="58" t="s">
        <v>82</v>
      </c>
      <c r="O1" s="58" t="s">
        <v>75</v>
      </c>
      <c r="P1" s="58" t="s">
        <v>76</v>
      </c>
      <c r="Q1" s="58" t="s">
        <v>77</v>
      </c>
      <c r="R1" s="58" t="s">
        <v>78</v>
      </c>
      <c r="S1" s="58"/>
      <c r="T1" s="58"/>
    </row>
    <row r="2" spans="1:33" ht="24.75">
      <c r="A2" s="346" t="s">
        <v>51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</row>
    <row r="3" spans="2:22" ht="15">
      <c r="B3" s="58" t="e">
        <f>CONCATENATE(TEXT(#REF!,"dd"&amp;"/"&amp;"mm"),"; ",TEXT(#REF!,"dd"&amp;"/"&amp;"mm"),"; ",TEXT(#REF!,"dd"&amp;"/"&amp;"mm"),"; ",TEXT(#REF!,"dd"&amp;"/"&amp;"mm"),"; ",TEXT(#REF!,"dd"&amp;"/"&amp;"mm"),"; ",TEXT(#REF!,"dd"&amp;"/"&amp;"mm"))</f>
        <v>#REF!</v>
      </c>
      <c r="C3" s="58" t="s">
        <v>106</v>
      </c>
      <c r="D3" s="58" t="s">
        <v>107</v>
      </c>
      <c r="E3" s="58" t="s">
        <v>108</v>
      </c>
      <c r="F3" s="58" t="s">
        <v>109</v>
      </c>
      <c r="G3" s="58" t="s">
        <v>110</v>
      </c>
      <c r="H3" s="58" t="s">
        <v>111</v>
      </c>
      <c r="I3" s="76" t="s">
        <v>112</v>
      </c>
      <c r="J3" s="58" t="s">
        <v>113</v>
      </c>
      <c r="K3" s="58" t="s">
        <v>114</v>
      </c>
      <c r="L3" s="58" t="s">
        <v>115</v>
      </c>
      <c r="M3" s="58" t="s">
        <v>116</v>
      </c>
      <c r="N3" s="58" t="s">
        <v>117</v>
      </c>
      <c r="O3" s="58" t="s">
        <v>118</v>
      </c>
      <c r="P3" s="58" t="s">
        <v>119</v>
      </c>
      <c r="Q3" s="58" t="s">
        <v>120</v>
      </c>
      <c r="R3" s="58"/>
      <c r="S3" s="58"/>
      <c r="T3" s="58"/>
      <c r="U3" s="58"/>
      <c r="V3" s="58"/>
    </row>
    <row r="4" spans="1:21" ht="15">
      <c r="A4" s="349" t="s">
        <v>0</v>
      </c>
      <c r="B4" s="349"/>
      <c r="C4" s="350">
        <f>'REG.GRADOS Y SECCIONES'!C4</f>
        <v>0</v>
      </c>
      <c r="D4" s="351"/>
      <c r="E4" s="351"/>
      <c r="F4" s="351"/>
      <c r="G4" s="351"/>
      <c r="H4" s="352"/>
      <c r="I4" s="4"/>
      <c r="Q4" s="347" t="s">
        <v>65</v>
      </c>
      <c r="R4" s="347"/>
      <c r="S4" s="347"/>
      <c r="T4" s="348"/>
      <c r="U4" s="24">
        <v>0</v>
      </c>
    </row>
    <row r="5" spans="1:9" ht="4.5" customHeight="1">
      <c r="A5" s="2"/>
      <c r="B5" s="3"/>
      <c r="C5" s="3"/>
      <c r="D5" s="3"/>
      <c r="E5" s="3"/>
      <c r="F5" s="3"/>
      <c r="G5" s="3"/>
      <c r="H5" s="3"/>
      <c r="I5" s="8"/>
    </row>
    <row r="6" spans="1:9" ht="15">
      <c r="A6" s="349" t="s">
        <v>1</v>
      </c>
      <c r="B6" s="349"/>
      <c r="C6" s="354">
        <f>'REG.GRADOS Y SECCIONES'!C6</f>
        <v>0</v>
      </c>
      <c r="D6" s="354"/>
      <c r="E6" s="354"/>
      <c r="F6" s="354"/>
      <c r="G6" s="354"/>
      <c r="H6" s="354"/>
      <c r="I6" s="8"/>
    </row>
    <row r="7" spans="1:9" ht="4.5" customHeight="1">
      <c r="A7" s="5"/>
      <c r="B7" s="3"/>
      <c r="C7" s="3"/>
      <c r="D7" s="3"/>
      <c r="E7" s="12"/>
      <c r="F7" s="12"/>
      <c r="G7" s="12"/>
      <c r="H7" s="3"/>
      <c r="I7" s="8"/>
    </row>
    <row r="8" spans="1:8" ht="15">
      <c r="A8" s="349" t="s">
        <v>2</v>
      </c>
      <c r="B8" s="349"/>
      <c r="C8" s="354">
        <f>'REG.GRADOS Y SECCIONES'!C8</f>
        <v>0</v>
      </c>
      <c r="D8" s="354"/>
      <c r="E8" s="354"/>
      <c r="F8" s="354"/>
      <c r="G8" s="354"/>
      <c r="H8" s="354"/>
    </row>
    <row r="9" spans="1:30" ht="15">
      <c r="A9" s="59" t="s">
        <v>79</v>
      </c>
      <c r="C9" s="58" t="s">
        <v>106</v>
      </c>
      <c r="D9" s="58" t="s">
        <v>107</v>
      </c>
      <c r="E9" s="58" t="s">
        <v>108</v>
      </c>
      <c r="F9" s="58" t="s">
        <v>109</v>
      </c>
      <c r="G9" s="58" t="s">
        <v>110</v>
      </c>
      <c r="H9" s="58" t="s">
        <v>111</v>
      </c>
      <c r="I9" s="58" t="s">
        <v>113</v>
      </c>
      <c r="J9" s="58" t="s">
        <v>116</v>
      </c>
      <c r="K9" s="58" t="s">
        <v>117</v>
      </c>
      <c r="L9" s="58" t="s">
        <v>118</v>
      </c>
      <c r="M9" s="58" t="s">
        <v>119</v>
      </c>
      <c r="N9" s="58" t="s">
        <v>120</v>
      </c>
      <c r="O9" s="58" t="s">
        <v>134</v>
      </c>
      <c r="P9" s="58" t="s">
        <v>135</v>
      </c>
      <c r="Q9" s="58" t="s">
        <v>136</v>
      </c>
      <c r="R9" s="58" t="s">
        <v>137</v>
      </c>
      <c r="S9" s="58" t="s">
        <v>138</v>
      </c>
      <c r="T9" s="58" t="s">
        <v>139</v>
      </c>
      <c r="U9" s="58" t="s">
        <v>140</v>
      </c>
      <c r="V9" s="58" t="s">
        <v>141</v>
      </c>
      <c r="W9" s="58" t="s">
        <v>142</v>
      </c>
      <c r="X9" s="58" t="s">
        <v>143</v>
      </c>
      <c r="Y9" s="58" t="s">
        <v>144</v>
      </c>
      <c r="Z9" s="58" t="s">
        <v>145</v>
      </c>
      <c r="AA9" s="58"/>
      <c r="AB9" s="58"/>
      <c r="AC9" s="58"/>
      <c r="AD9" s="58"/>
    </row>
    <row r="10" spans="1:33" s="6" customFormat="1" ht="15" hidden="1">
      <c r="A10" s="357" t="s">
        <v>15</v>
      </c>
      <c r="B10" s="353" t="s">
        <v>3</v>
      </c>
      <c r="C10" s="353" t="s">
        <v>27</v>
      </c>
      <c r="D10" s="353" t="s">
        <v>4</v>
      </c>
      <c r="E10" s="353" t="s">
        <v>5</v>
      </c>
      <c r="F10" s="356">
        <v>42457</v>
      </c>
      <c r="G10" s="355"/>
      <c r="H10" s="355"/>
      <c r="I10" s="355"/>
      <c r="J10" s="356">
        <v>42458</v>
      </c>
      <c r="K10" s="355"/>
      <c r="L10" s="355"/>
      <c r="M10" s="355"/>
      <c r="N10" s="356">
        <v>42459</v>
      </c>
      <c r="O10" s="355"/>
      <c r="P10" s="355"/>
      <c r="Q10" s="355"/>
      <c r="R10" s="356">
        <v>42460</v>
      </c>
      <c r="S10" s="355"/>
      <c r="T10" s="355"/>
      <c r="U10" s="355"/>
      <c r="V10" s="356">
        <v>42461</v>
      </c>
      <c r="W10" s="355"/>
      <c r="X10" s="355"/>
      <c r="Y10" s="355"/>
      <c r="Z10" s="356"/>
      <c r="AA10" s="355"/>
      <c r="AB10" s="355"/>
      <c r="AC10" s="355"/>
      <c r="AD10" s="353" t="s">
        <v>16</v>
      </c>
      <c r="AE10" s="353" t="s">
        <v>17</v>
      </c>
      <c r="AF10" s="353" t="s">
        <v>11</v>
      </c>
      <c r="AG10" s="353" t="s">
        <v>14</v>
      </c>
    </row>
    <row r="11" spans="1:33" s="6" customFormat="1" ht="15" hidden="1">
      <c r="A11" s="357"/>
      <c r="B11" s="353"/>
      <c r="C11" s="353"/>
      <c r="D11" s="353"/>
      <c r="E11" s="353"/>
      <c r="F11" s="355" t="s">
        <v>6</v>
      </c>
      <c r="G11" s="355"/>
      <c r="H11" s="355"/>
      <c r="I11" s="355"/>
      <c r="J11" s="355" t="s">
        <v>7</v>
      </c>
      <c r="K11" s="355"/>
      <c r="L11" s="355"/>
      <c r="M11" s="355"/>
      <c r="N11" s="355" t="s">
        <v>8</v>
      </c>
      <c r="O11" s="355"/>
      <c r="P11" s="355"/>
      <c r="Q11" s="355"/>
      <c r="R11" s="355" t="s">
        <v>9</v>
      </c>
      <c r="S11" s="355"/>
      <c r="T11" s="355"/>
      <c r="U11" s="355"/>
      <c r="V11" s="355" t="s">
        <v>10</v>
      </c>
      <c r="W11" s="355"/>
      <c r="X11" s="355"/>
      <c r="Y11" s="355"/>
      <c r="Z11" s="355"/>
      <c r="AA11" s="355"/>
      <c r="AB11" s="355"/>
      <c r="AC11" s="355"/>
      <c r="AD11" s="353"/>
      <c r="AE11" s="353"/>
      <c r="AF11" s="353"/>
      <c r="AG11" s="353"/>
    </row>
    <row r="12" spans="1:33" s="6" customFormat="1" ht="66" customHeight="1" hidden="1">
      <c r="A12" s="357"/>
      <c r="B12" s="353"/>
      <c r="C12" s="353"/>
      <c r="D12" s="353"/>
      <c r="E12" s="353"/>
      <c r="F12" s="10" t="s">
        <v>12</v>
      </c>
      <c r="G12" s="10" t="s">
        <v>24</v>
      </c>
      <c r="H12" s="11" t="s">
        <v>11</v>
      </c>
      <c r="I12" s="10" t="s">
        <v>14</v>
      </c>
      <c r="J12" s="10" t="s">
        <v>12</v>
      </c>
      <c r="K12" s="10" t="s">
        <v>24</v>
      </c>
      <c r="L12" s="11" t="s">
        <v>11</v>
      </c>
      <c r="M12" s="10" t="s">
        <v>14</v>
      </c>
      <c r="N12" s="10" t="s">
        <v>12</v>
      </c>
      <c r="O12" s="10" t="s">
        <v>24</v>
      </c>
      <c r="P12" s="11" t="s">
        <v>11</v>
      </c>
      <c r="Q12" s="10" t="s">
        <v>14</v>
      </c>
      <c r="R12" s="10" t="s">
        <v>12</v>
      </c>
      <c r="S12" s="10" t="s">
        <v>24</v>
      </c>
      <c r="T12" s="11" t="s">
        <v>11</v>
      </c>
      <c r="U12" s="10" t="s">
        <v>14</v>
      </c>
      <c r="V12" s="10" t="s">
        <v>12</v>
      </c>
      <c r="W12" s="10" t="s">
        <v>24</v>
      </c>
      <c r="X12" s="11" t="s">
        <v>11</v>
      </c>
      <c r="Y12" s="10" t="s">
        <v>14</v>
      </c>
      <c r="Z12" s="10" t="s">
        <v>12</v>
      </c>
      <c r="AA12" s="10" t="s">
        <v>24</v>
      </c>
      <c r="AB12" s="42" t="s">
        <v>11</v>
      </c>
      <c r="AC12" s="10" t="s">
        <v>14</v>
      </c>
      <c r="AD12" s="353"/>
      <c r="AE12" s="353"/>
      <c r="AF12" s="353"/>
      <c r="AG12" s="353"/>
    </row>
  </sheetData>
  <sheetProtection password="FAD3" sheet="1" objects="1" scenarios="1"/>
  <protectedRanges>
    <protectedRange sqref="A3" name="Rnuevo"/>
  </protectedRanges>
  <mergeCells count="29">
    <mergeCell ref="F10:I10"/>
    <mergeCell ref="E10:E12"/>
    <mergeCell ref="AG10:AG12"/>
    <mergeCell ref="Z10:AC10"/>
    <mergeCell ref="V10:Y10"/>
    <mergeCell ref="AF10:AF12"/>
    <mergeCell ref="AE10:AE12"/>
    <mergeCell ref="F11:I11"/>
    <mergeCell ref="J11:M11"/>
    <mergeCell ref="C10:C12"/>
    <mergeCell ref="V11:Y11"/>
    <mergeCell ref="A8:B8"/>
    <mergeCell ref="C8:H8"/>
    <mergeCell ref="N10:Q10"/>
    <mergeCell ref="N11:Q11"/>
    <mergeCell ref="R11:U11"/>
    <mergeCell ref="A10:A12"/>
    <mergeCell ref="B10:B12"/>
    <mergeCell ref="J10:M10"/>
    <mergeCell ref="A2:AG2"/>
    <mergeCell ref="Q4:T4"/>
    <mergeCell ref="A4:B4"/>
    <mergeCell ref="C4:H4"/>
    <mergeCell ref="A6:B6"/>
    <mergeCell ref="D10:D12"/>
    <mergeCell ref="C6:H6"/>
    <mergeCell ref="Z11:AC11"/>
    <mergeCell ref="R10:U10"/>
    <mergeCell ref="AD10:AD12"/>
  </mergeCells>
  <dataValidations count="1">
    <dataValidation type="list" allowBlank="1" showInputMessage="1" showErrorMessage="1" sqref="F11:AC11">
      <formula1>$D$1:$R$1</formula1>
    </dataValidation>
  </dataValidation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AI231"/>
  <sheetViews>
    <sheetView view="pageBreakPreview" zoomScale="130" zoomScaleNormal="115" zoomScaleSheetLayoutView="130" workbookViewId="0" topLeftCell="A1">
      <selection activeCell="D7" sqref="D7"/>
    </sheetView>
  </sheetViews>
  <sheetFormatPr defaultColWidth="11.421875" defaultRowHeight="15"/>
  <cols>
    <col min="1" max="1" width="3.57421875" style="38" customWidth="1"/>
    <col min="2" max="2" width="12.57421875" style="38" customWidth="1"/>
    <col min="3" max="3" width="9.57421875" style="38" customWidth="1"/>
    <col min="4" max="4" width="33.421875" style="38" customWidth="1"/>
    <col min="5" max="6" width="3.7109375" style="38" hidden="1" customWidth="1"/>
    <col min="7" max="7" width="3.7109375" style="38" customWidth="1"/>
    <col min="8" max="9" width="3.7109375" style="38" hidden="1" customWidth="1"/>
    <col min="10" max="10" width="4.28125" style="38" customWidth="1"/>
    <col min="11" max="12" width="3.7109375" style="38" hidden="1" customWidth="1"/>
    <col min="13" max="13" width="4.140625" style="28" customWidth="1"/>
    <col min="14" max="15" width="3.7109375" style="28" hidden="1" customWidth="1"/>
    <col min="16" max="16" width="3.28125" style="28" customWidth="1"/>
    <col min="17" max="18" width="3.7109375" style="28" hidden="1" customWidth="1"/>
    <col min="19" max="19" width="4.00390625" style="28" customWidth="1"/>
    <col min="20" max="21" width="3.7109375" style="28" hidden="1" customWidth="1"/>
    <col min="22" max="22" width="3.57421875" style="28" customWidth="1"/>
    <col min="23" max="24" width="4.421875" style="28" hidden="1" customWidth="1"/>
    <col min="25" max="25" width="4.00390625" style="28" customWidth="1"/>
    <col min="26" max="26" width="8.7109375" style="38" customWidth="1"/>
    <col min="27" max="28" width="6.7109375" style="28" hidden="1" customWidth="1"/>
    <col min="29" max="30" width="6.28125" style="28" hidden="1" customWidth="1"/>
    <col min="31" max="31" width="11.421875" style="28" hidden="1" customWidth="1"/>
    <col min="32" max="32" width="11.421875" style="28" customWidth="1"/>
    <col min="33" max="16384" width="11.421875" style="28" customWidth="1"/>
  </cols>
  <sheetData>
    <row r="1" spans="1:26" ht="27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Z1" s="28"/>
    </row>
    <row r="2" spans="1:26" ht="29.25" customHeight="1">
      <c r="A2" s="392" t="s">
        <v>293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</row>
    <row r="3" spans="1:26" ht="12.75" hidden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Z3" s="29"/>
    </row>
    <row r="4" spans="1:26" ht="12.75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Z4" s="29"/>
    </row>
    <row r="5" spans="1:26" ht="12.75" hidden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Z5" s="29"/>
    </row>
    <row r="6" spans="1:33" ht="6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AG6" s="33" t="s">
        <v>56</v>
      </c>
    </row>
    <row r="7" spans="1:33" ht="24" customHeight="1">
      <c r="A7" s="30"/>
      <c r="B7" s="78" t="s">
        <v>29</v>
      </c>
      <c r="C7" s="95" t="s">
        <v>44</v>
      </c>
      <c r="D7" s="32"/>
      <c r="E7" s="31"/>
      <c r="F7" s="31"/>
      <c r="G7" s="99" t="s">
        <v>260</v>
      </c>
      <c r="H7" s="99"/>
      <c r="I7" s="99"/>
      <c r="J7" s="99" t="s">
        <v>46</v>
      </c>
      <c r="K7" s="99"/>
      <c r="L7" s="99"/>
      <c r="M7" s="99" t="s">
        <v>37</v>
      </c>
      <c r="N7" s="99"/>
      <c r="O7" s="99"/>
      <c r="P7" s="99" t="s">
        <v>91</v>
      </c>
      <c r="Q7" s="99"/>
      <c r="R7" s="99"/>
      <c r="S7" s="99" t="s">
        <v>255</v>
      </c>
      <c r="T7" s="99"/>
      <c r="U7" s="99"/>
      <c r="V7" s="99" t="s">
        <v>256</v>
      </c>
      <c r="W7" s="99"/>
      <c r="X7" s="262"/>
      <c r="Y7" s="266" t="s">
        <v>259</v>
      </c>
      <c r="Z7" s="261"/>
      <c r="AG7" s="33" t="s">
        <v>18</v>
      </c>
    </row>
    <row r="8" spans="1:33" ht="11.25" customHeight="1">
      <c r="A8" s="30"/>
      <c r="B8" s="34" t="s">
        <v>31</v>
      </c>
      <c r="C8" s="96">
        <f>_xlfn.COUNTIFS(B18:B194,"=DIRECTIVO",A18:A194,"&gt;0")</f>
        <v>0</v>
      </c>
      <c r="D8" s="358" t="str">
        <f>CONCATENATE('REG.GRADOS Y SECCIONES'!B11," - Secciones (",'REG.GRADOS Y SECCIONES'!C11,")")</f>
        <v>INICIAL - Secciones (0)</v>
      </c>
      <c r="E8" s="35"/>
      <c r="F8" s="35"/>
      <c r="G8" s="125" t="s">
        <v>257</v>
      </c>
      <c r="H8" s="102"/>
      <c r="I8" s="102"/>
      <c r="J8" s="102">
        <f>_xlfn.IFERROR(J9/'REG.GRADOS Y SECCIONES'!$C11,"")</f>
      </c>
      <c r="K8" s="102"/>
      <c r="L8" s="102"/>
      <c r="M8" s="102">
        <f>_xlfn.IFERROR(M9/'REG.GRADOS Y SECCIONES'!$C11,"")</f>
      </c>
      <c r="N8" s="102"/>
      <c r="O8" s="102"/>
      <c r="P8" s="102">
        <f>_xlfn.IFERROR(P9/'REG.GRADOS Y SECCIONES'!$C11,"")</f>
      </c>
      <c r="Q8" s="102"/>
      <c r="R8" s="102"/>
      <c r="S8" s="102">
        <f>_xlfn.IFERROR(S9/'REG.GRADOS Y SECCIONES'!$C11,"")</f>
      </c>
      <c r="T8" s="102"/>
      <c r="U8" s="102"/>
      <c r="V8" s="102">
        <f>_xlfn.IFERROR(V9/'REG.GRADOS Y SECCIONES'!$C11,"")</f>
      </c>
      <c r="W8" s="102"/>
      <c r="X8" s="263"/>
      <c r="Y8" s="103">
        <f>IF(AND(J8=M8,J8=P8,J8=S8,J8=V8),SUM(J8:V8),"ERR")</f>
        <v>0</v>
      </c>
      <c r="Z8" s="31"/>
      <c r="AG8" s="33" t="s">
        <v>19</v>
      </c>
    </row>
    <row r="9" spans="1:33" ht="11.25" customHeight="1">
      <c r="A9" s="30"/>
      <c r="B9" s="34" t="s">
        <v>43</v>
      </c>
      <c r="C9" s="96">
        <f>_xlfn.COUNTIFS(B18:B194,"=JERARQUICO",A18:A194,"&gt;0")</f>
        <v>0</v>
      </c>
      <c r="D9" s="358"/>
      <c r="E9" s="35"/>
      <c r="F9" s="35"/>
      <c r="G9" s="126" t="s">
        <v>258</v>
      </c>
      <c r="H9" s="100"/>
      <c r="I9" s="100"/>
      <c r="J9" s="127">
        <f>_xlfn.SUMIFS(G18:G194,$B$18:$B$194,"=DOCENTE",$C$18:$C$194,"=INICIAL")</f>
        <v>0</v>
      </c>
      <c r="K9" s="127"/>
      <c r="L9" s="127"/>
      <c r="M9" s="127">
        <f>_xlfn.SUMIFS(J18:J194,$B$18:$B$194,"=DOCENTE",$C$18:$C$194,"=INICIAL")</f>
        <v>0</v>
      </c>
      <c r="N9" s="128"/>
      <c r="O9" s="128"/>
      <c r="P9" s="127">
        <f>_xlfn.SUMIFS(M18:M194,$B$18:$B$194,"=DOCENTE",$C$18:$C$194,"=INICIAL")</f>
        <v>0</v>
      </c>
      <c r="Q9" s="127"/>
      <c r="R9" s="127"/>
      <c r="S9" s="127">
        <f>_xlfn.SUMIFS(P18:P194,$B$18:$B$194,"=DOCENTE",$C$18:$C$194,"=INICIAL")</f>
        <v>0</v>
      </c>
      <c r="T9" s="127"/>
      <c r="U9" s="127"/>
      <c r="V9" s="127">
        <f>_xlfn.SUMIFS(S18:S194,$B$18:$B$194,"=DOCENTE",$C$18:$C$194,"=INICIAL")</f>
        <v>0</v>
      </c>
      <c r="W9" s="127"/>
      <c r="X9" s="264"/>
      <c r="Y9" s="128">
        <f>_xlfn.SUMIFS(Z18:Z194,$B$18:$B$194,"=DOCENTE",$C$18:$C$194,"=INICIAL")</f>
        <v>0</v>
      </c>
      <c r="Z9" s="31"/>
      <c r="AG9" s="33" t="s">
        <v>20</v>
      </c>
    </row>
    <row r="10" spans="1:33" ht="11.25" customHeight="1">
      <c r="A10" s="30"/>
      <c r="B10" s="34" t="s">
        <v>32</v>
      </c>
      <c r="C10" s="96">
        <f>_xlfn.COUNTIFS(B18:B194,"=DOCENTE",A18:A194,"&gt;0")</f>
        <v>0</v>
      </c>
      <c r="D10" s="359" t="str">
        <f>CONCATENATE('REG.GRADOS Y SECCIONES'!B12," - Secciones (",'REG.GRADOS Y SECCIONES'!C12,")")</f>
        <v>PRIMARIA - Secciones (0)</v>
      </c>
      <c r="E10" s="35"/>
      <c r="F10" s="35"/>
      <c r="G10" s="125" t="s">
        <v>257</v>
      </c>
      <c r="H10" s="103"/>
      <c r="I10" s="103"/>
      <c r="J10" s="102">
        <f>_xlfn.IFERROR(J11/'REG.GRADOS Y SECCIONES'!$C12,"")</f>
      </c>
      <c r="K10" s="102"/>
      <c r="L10" s="102"/>
      <c r="M10" s="102">
        <f>_xlfn.IFERROR(M11/'REG.GRADOS Y SECCIONES'!$C12,"")</f>
      </c>
      <c r="N10" s="102"/>
      <c r="O10" s="102"/>
      <c r="P10" s="102">
        <f>_xlfn.IFERROR(P11/'REG.GRADOS Y SECCIONES'!$C12,"")</f>
      </c>
      <c r="Q10" s="102"/>
      <c r="R10" s="102"/>
      <c r="S10" s="102">
        <f>_xlfn.IFERROR(S11/'REG.GRADOS Y SECCIONES'!$C12,"")</f>
      </c>
      <c r="T10" s="102"/>
      <c r="U10" s="102"/>
      <c r="V10" s="102">
        <f>_xlfn.IFERROR(V11/'REG.GRADOS Y SECCIONES'!$C12,"")</f>
      </c>
      <c r="W10" s="103"/>
      <c r="X10" s="105"/>
      <c r="Y10" s="103">
        <f>IF(AND(J10=M10,J10=P10,J10=S10,J10=V10),SUM(J10:V10),"ERR")</f>
        <v>0</v>
      </c>
      <c r="Z10" s="31"/>
      <c r="AG10" s="31"/>
    </row>
    <row r="11" spans="1:33" ht="11.25" customHeight="1">
      <c r="A11" s="30"/>
      <c r="B11" s="34" t="s">
        <v>35</v>
      </c>
      <c r="C11" s="96">
        <f>_xlfn.COUNTIFS(B18:B194,"=AUX. DE EDUC.",A18:A194,"&gt;0")</f>
        <v>0</v>
      </c>
      <c r="D11" s="359"/>
      <c r="E11" s="35"/>
      <c r="F11" s="35"/>
      <c r="G11" s="126" t="s">
        <v>258</v>
      </c>
      <c r="H11" s="101"/>
      <c r="I11" s="101"/>
      <c r="J11" s="127">
        <f>_xlfn.SUMIFS(G18:G194,$B$18:$B$194,"=DOCENTE",$C$18:$C$194,"=PRIMARIA")</f>
        <v>0</v>
      </c>
      <c r="K11" s="127"/>
      <c r="L11" s="127"/>
      <c r="M11" s="127">
        <f>_xlfn.SUMIFS(J18:J194,$B$18:$B$194,"=DOCENTE",$C$18:$C$194,"=PRIMARIA")</f>
        <v>0</v>
      </c>
      <c r="N11" s="128"/>
      <c r="O11" s="128"/>
      <c r="P11" s="127">
        <f>_xlfn.SUMIFS(M18:M194,$B$18:$B$194,"=DOCENTE",$C$18:$C$194,"=PRIMARIA")</f>
        <v>0</v>
      </c>
      <c r="Q11" s="127"/>
      <c r="R11" s="127"/>
      <c r="S11" s="127">
        <f>_xlfn.SUMIFS(P18:P194,$B$18:$B$194,"=DOCENTE",$C$18:$C$194,"=PRIMARIA")</f>
        <v>0</v>
      </c>
      <c r="T11" s="127"/>
      <c r="U11" s="127"/>
      <c r="V11" s="127">
        <f>_xlfn.SUMIFS(S18:S194,$B$18:$B$194,"=DOCENTE",$C$18:$C$194,"=PRIMARIA")</f>
        <v>0</v>
      </c>
      <c r="W11" s="127"/>
      <c r="X11" s="264"/>
      <c r="Y11" s="128">
        <f>_xlfn.SUMIFS(Z18:Z194,$B$18:$B$194,"=DOCENTE",$C$18:$C$194,"=PRIMARIA")</f>
        <v>0</v>
      </c>
      <c r="Z11" s="31"/>
      <c r="AG11" s="38"/>
    </row>
    <row r="12" spans="1:26" ht="11.25" customHeight="1">
      <c r="A12" s="30"/>
      <c r="B12" s="34" t="s">
        <v>33</v>
      </c>
      <c r="C12" s="96">
        <f>_xlfn.COUNTIFS(B18:B194,"=ADMINISTRATIVO",A18:A194,"&gt;0")</f>
        <v>0</v>
      </c>
      <c r="D12" s="358" t="str">
        <f>CONCATENATE('REG.GRADOS Y SECCIONES'!B13," - Secciones (",'REG.GRADOS Y SECCIONES'!C13,")")</f>
        <v>SECUNDARIA - Secciones (0)</v>
      </c>
      <c r="E12" s="35"/>
      <c r="F12" s="35"/>
      <c r="G12" s="125" t="s">
        <v>257</v>
      </c>
      <c r="H12" s="104"/>
      <c r="I12" s="104"/>
      <c r="J12" s="102">
        <f>_xlfn.IFERROR(J13/'REG.GRADOS Y SECCIONES'!$C13,"")</f>
      </c>
      <c r="K12" s="102"/>
      <c r="L12" s="102"/>
      <c r="M12" s="102">
        <f>_xlfn.IFERROR(M13/'REG.GRADOS Y SECCIONES'!$C13,"")</f>
      </c>
      <c r="N12" s="104"/>
      <c r="O12" s="104"/>
      <c r="P12" s="102">
        <f>_xlfn.IFERROR(P13/'REG.GRADOS Y SECCIONES'!$C13,"")</f>
      </c>
      <c r="Q12" s="102"/>
      <c r="R12" s="102"/>
      <c r="S12" s="102">
        <f>_xlfn.IFERROR(S13/'REG.GRADOS Y SECCIONES'!$C13,"")</f>
      </c>
      <c r="T12" s="102"/>
      <c r="U12" s="102"/>
      <c r="V12" s="102">
        <f>_xlfn.IFERROR(V13/'REG.GRADOS Y SECCIONES'!$C13,"")</f>
      </c>
      <c r="W12" s="104"/>
      <c r="X12" s="265"/>
      <c r="Y12" s="103">
        <f>IF(AND(J12=M12,J12=P12,J12=S12,J12=V12),SUM(J12:V12),"ERR")</f>
        <v>0</v>
      </c>
      <c r="Z12" s="31"/>
    </row>
    <row r="13" spans="1:26" ht="11.25" customHeight="1">
      <c r="A13" s="30"/>
      <c r="B13" s="34" t="s">
        <v>34</v>
      </c>
      <c r="C13" s="96">
        <f>_xlfn.COUNTIFS(B18:B194,"=OTROS",A18:A194,"&lt;&gt;""")</f>
        <v>0</v>
      </c>
      <c r="D13" s="358"/>
      <c r="E13" s="35"/>
      <c r="F13" s="35"/>
      <c r="G13" s="126" t="s">
        <v>258</v>
      </c>
      <c r="H13" s="101"/>
      <c r="I13" s="101"/>
      <c r="J13" s="127">
        <f>_xlfn.SUMIFS(G18:G194,$B$18:$B$194,"=DOCENTE",$C$18:$C$194,"=SECUNDARIA")</f>
        <v>0</v>
      </c>
      <c r="K13" s="127"/>
      <c r="L13" s="127"/>
      <c r="M13" s="127">
        <f>_xlfn.SUMIFS(J18:J194,$B$18:$B$194,"=DOCENTE",$C$18:$C$194,"=SECUNDARIA")</f>
        <v>0</v>
      </c>
      <c r="N13" s="128"/>
      <c r="O13" s="128"/>
      <c r="P13" s="127">
        <f>_xlfn.SUMIFS(M18:M194,$B$18:$B$194,"=DOCENTE",$C$18:$C$194,"=SECUNDARIA")</f>
        <v>0</v>
      </c>
      <c r="Q13" s="127"/>
      <c r="R13" s="127"/>
      <c r="S13" s="127">
        <f>_xlfn.SUMIFS(P18:P194,$B$18:$B$194,"=DOCENTE",$C$18:$C$194,"=SECUNDARIA")</f>
        <v>0</v>
      </c>
      <c r="T13" s="127"/>
      <c r="U13" s="127"/>
      <c r="V13" s="127">
        <f>_xlfn.SUMIFS(S18:S194,$B$18:$B$194,"=DOCENTE",$C$18:$C$194,"=SECUNDARIA")</f>
        <v>0</v>
      </c>
      <c r="W13" s="127"/>
      <c r="X13" s="264"/>
      <c r="Y13" s="128">
        <f>_xlfn.SUMIFS(Z18:Z194,$B$18:$B$194,"=DOCENTE",$C$18:$C$194,"=SECUNDARIA")</f>
        <v>0</v>
      </c>
      <c r="Z13" s="31"/>
    </row>
    <row r="14" spans="1:26" ht="12" customHeight="1">
      <c r="A14" s="30"/>
      <c r="B14" s="36" t="s">
        <v>23</v>
      </c>
      <c r="C14" s="97">
        <f>SUM(C8:D13)</f>
        <v>0</v>
      </c>
      <c r="D14" s="98"/>
      <c r="E14" s="31"/>
      <c r="F14" s="31"/>
      <c r="G14" s="31"/>
      <c r="H14" s="31"/>
      <c r="I14" s="31"/>
      <c r="J14" s="32"/>
      <c r="K14" s="32"/>
      <c r="L14" s="32"/>
      <c r="Z14" s="31"/>
    </row>
    <row r="15" spans="1:26" ht="6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Z15" s="28"/>
    </row>
    <row r="16" spans="1:31" ht="24" customHeight="1">
      <c r="A16" s="363" t="s">
        <v>15</v>
      </c>
      <c r="B16" s="365" t="s">
        <v>29</v>
      </c>
      <c r="C16" s="365" t="s">
        <v>3</v>
      </c>
      <c r="D16" s="365" t="s">
        <v>290</v>
      </c>
      <c r="E16" s="389" t="s">
        <v>291</v>
      </c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65" t="s">
        <v>47</v>
      </c>
      <c r="AA16" s="365" t="s">
        <v>48</v>
      </c>
      <c r="AB16" s="365" t="s">
        <v>90</v>
      </c>
      <c r="AC16" s="365" t="s">
        <v>49</v>
      </c>
      <c r="AD16" s="389" t="s">
        <v>50</v>
      </c>
      <c r="AE16" s="363" t="s">
        <v>87</v>
      </c>
    </row>
    <row r="17" spans="1:31" ht="11.25">
      <c r="A17" s="364"/>
      <c r="B17" s="366"/>
      <c r="C17" s="366"/>
      <c r="D17" s="366"/>
      <c r="E17" s="386" t="s">
        <v>46</v>
      </c>
      <c r="F17" s="387"/>
      <c r="G17" s="388"/>
      <c r="H17" s="386" t="s">
        <v>37</v>
      </c>
      <c r="I17" s="387"/>
      <c r="J17" s="388"/>
      <c r="K17" s="386" t="s">
        <v>38</v>
      </c>
      <c r="L17" s="387"/>
      <c r="M17" s="388"/>
      <c r="N17" s="386" t="s">
        <v>39</v>
      </c>
      <c r="O17" s="387"/>
      <c r="P17" s="388"/>
      <c r="Q17" s="386" t="s">
        <v>40</v>
      </c>
      <c r="R17" s="387"/>
      <c r="S17" s="388"/>
      <c r="T17" s="386" t="s">
        <v>41</v>
      </c>
      <c r="U17" s="387"/>
      <c r="V17" s="388"/>
      <c r="W17" s="386" t="s">
        <v>42</v>
      </c>
      <c r="X17" s="387"/>
      <c r="Y17" s="388"/>
      <c r="Z17" s="366"/>
      <c r="AA17" s="366"/>
      <c r="AB17" s="366"/>
      <c r="AC17" s="366"/>
      <c r="AD17" s="389"/>
      <c r="AE17" s="364"/>
    </row>
    <row r="18" spans="1:31" s="37" customFormat="1" ht="12" customHeight="1">
      <c r="A18" s="65">
        <f>_xlfn.IFERROR(IF(COUNTA(B18:D18)=3,1,""),"")</f>
      </c>
      <c r="B18" s="66"/>
      <c r="C18" s="66"/>
      <c r="D18" s="67"/>
      <c r="E18" s="107"/>
      <c r="F18" s="108"/>
      <c r="G18" s="106"/>
      <c r="H18" s="107"/>
      <c r="I18" s="108"/>
      <c r="J18" s="106"/>
      <c r="K18" s="107"/>
      <c r="L18" s="108"/>
      <c r="M18" s="106"/>
      <c r="N18" s="107"/>
      <c r="O18" s="108"/>
      <c r="P18" s="106"/>
      <c r="Q18" s="107"/>
      <c r="R18" s="108"/>
      <c r="S18" s="106"/>
      <c r="T18" s="107"/>
      <c r="U18" s="108"/>
      <c r="V18" s="106"/>
      <c r="W18" s="107"/>
      <c r="X18" s="108"/>
      <c r="Y18" s="106"/>
      <c r="Z18" s="122">
        <f>IF(COUNTA(Y18,V18,S18,P18,M18,J18,G18)&gt;0,SUM(Y18,V18,S18,P18,M18,J18,G18),"")</f>
      </c>
      <c r="AA18" s="122">
        <f>IF(COUNT(E18:F18,H18:I18,K18:L18,N18:O18,Q18:R18,T18:U18,W18:X18)&gt;0,SUM(W18,T18,Q18,N18,K18,H18,E18)+TRUNC(SUM(F18,I18,L18,O18,R18,U18,X18)/60),"")</f>
      </c>
      <c r="AB18" s="122">
        <f>IF(COUNT(E18:F18,H18:I18,K18:L18,N18:O18,Q18:R18,T18:U18,W18:X18)&gt;0,SUM(F18,I18,L18,O18,R18,U18,X18)-(TRUNC(SUM(F18,I18,L18,O18,R18,U18,X18)/60)*60),"")</f>
      </c>
      <c r="AC18" s="70">
        <f>_xlfn.IFERROR(((((AA18*60)+AB18)*100)/(Z18*60))/100,"")</f>
      </c>
      <c r="AD18" s="70">
        <f>_xlfn.IFERROR((((((Z18*60)-((AA18*60)+AB18)))*100)/(Z18*60))/100,"")</f>
      </c>
      <c r="AE18" s="66"/>
    </row>
    <row r="19" spans="1:31" s="37" customFormat="1" ht="12" customHeight="1">
      <c r="A19" s="65">
        <f>_xlfn.IFERROR(IF(COUNTA(B19:D19)=3,A18+1,""),"")</f>
      </c>
      <c r="B19" s="66"/>
      <c r="C19" s="66"/>
      <c r="D19" s="67"/>
      <c r="E19" s="107"/>
      <c r="F19" s="108"/>
      <c r="G19" s="106"/>
      <c r="H19" s="107"/>
      <c r="I19" s="108"/>
      <c r="J19" s="106"/>
      <c r="K19" s="107"/>
      <c r="L19" s="108"/>
      <c r="M19" s="106"/>
      <c r="N19" s="107"/>
      <c r="O19" s="108"/>
      <c r="P19" s="106"/>
      <c r="Q19" s="107"/>
      <c r="R19" s="108"/>
      <c r="S19" s="106"/>
      <c r="T19" s="107"/>
      <c r="U19" s="108"/>
      <c r="V19" s="106"/>
      <c r="W19" s="107"/>
      <c r="X19" s="108"/>
      <c r="Y19" s="106"/>
      <c r="Z19" s="122">
        <f aca="true" t="shared" si="0" ref="Z19:Z82">IF(COUNTA(Y19,V19,S19,P19,M19,J19,G19)&gt;0,SUM(Y19,V19,S19,P19,M19,J19,G19),"")</f>
      </c>
      <c r="AA19" s="122">
        <f aca="true" t="shared" si="1" ref="AA19:AA82">IF(COUNT(E19:F19,H19:I19,K19:L19,N19:O19,Q19:R19,T19:U19,W19:X19)&gt;0,SUM(W19,T19,Q19,N19,K19,H19,E19)+TRUNC(SUM(F19,I19,L19,O19,R19,U19,X19)/60),"")</f>
      </c>
      <c r="AB19" s="122">
        <f aca="true" t="shared" si="2" ref="AB19:AB82">IF(COUNT(E19:F19,H19:I19,K19:L19,N19:O19,Q19:R19,T19:U19,W19:X19)&gt;0,SUM(F19,I19,L19,O19,R19,U19,X19)-(TRUNC(SUM(F19,I19,L19,O19,R19,U19,X19)/60)*60),"")</f>
      </c>
      <c r="AC19" s="70">
        <f aca="true" t="shared" si="3" ref="AC19:AC82">_xlfn.IFERROR(((((AA19*60)+AB19)*100)/(Z19*60))/100,"")</f>
      </c>
      <c r="AD19" s="70">
        <f aca="true" t="shared" si="4" ref="AD19:AD82">_xlfn.IFERROR((((((Z19*60)-((AA19*60)+AB19)))*100)/(Z19*60))/100,"")</f>
      </c>
      <c r="AE19" s="66"/>
    </row>
    <row r="20" spans="1:31" s="37" customFormat="1" ht="12" customHeight="1">
      <c r="A20" s="65">
        <f aca="true" t="shared" si="5" ref="A20:A83">_xlfn.IFERROR(IF(COUNTA(B20:D20)=3,A19+1,""),"")</f>
      </c>
      <c r="B20" s="66"/>
      <c r="C20" s="66"/>
      <c r="D20" s="67"/>
      <c r="E20" s="107"/>
      <c r="F20" s="108"/>
      <c r="G20" s="106"/>
      <c r="H20" s="107"/>
      <c r="I20" s="108"/>
      <c r="J20" s="106"/>
      <c r="K20" s="107"/>
      <c r="L20" s="108"/>
      <c r="M20" s="106"/>
      <c r="N20" s="107"/>
      <c r="O20" s="108"/>
      <c r="P20" s="106"/>
      <c r="Q20" s="107"/>
      <c r="R20" s="108"/>
      <c r="S20" s="106"/>
      <c r="T20" s="107"/>
      <c r="U20" s="108"/>
      <c r="V20" s="106"/>
      <c r="W20" s="107"/>
      <c r="X20" s="108"/>
      <c r="Y20" s="106"/>
      <c r="Z20" s="122">
        <f t="shared" si="0"/>
      </c>
      <c r="AA20" s="122">
        <f t="shared" si="1"/>
      </c>
      <c r="AB20" s="122">
        <f t="shared" si="2"/>
      </c>
      <c r="AC20" s="70">
        <f t="shared" si="3"/>
      </c>
      <c r="AD20" s="70">
        <f t="shared" si="4"/>
      </c>
      <c r="AE20" s="66"/>
    </row>
    <row r="21" spans="1:31" s="37" customFormat="1" ht="12" customHeight="1">
      <c r="A21" s="65">
        <f t="shared" si="5"/>
      </c>
      <c r="B21" s="66"/>
      <c r="C21" s="66"/>
      <c r="D21" s="67"/>
      <c r="E21" s="107"/>
      <c r="F21" s="108"/>
      <c r="G21" s="106"/>
      <c r="H21" s="107"/>
      <c r="I21" s="108"/>
      <c r="J21" s="106"/>
      <c r="K21" s="107"/>
      <c r="L21" s="108"/>
      <c r="M21" s="106"/>
      <c r="N21" s="107"/>
      <c r="O21" s="108"/>
      <c r="P21" s="106"/>
      <c r="Q21" s="107"/>
      <c r="R21" s="108"/>
      <c r="S21" s="106"/>
      <c r="T21" s="107"/>
      <c r="U21" s="108"/>
      <c r="V21" s="106"/>
      <c r="W21" s="107"/>
      <c r="X21" s="108"/>
      <c r="Y21" s="106"/>
      <c r="Z21" s="122">
        <f t="shared" si="0"/>
      </c>
      <c r="AA21" s="122">
        <f t="shared" si="1"/>
      </c>
      <c r="AB21" s="122">
        <f t="shared" si="2"/>
      </c>
      <c r="AC21" s="70">
        <f t="shared" si="3"/>
      </c>
      <c r="AD21" s="70">
        <f t="shared" si="4"/>
      </c>
      <c r="AE21" s="66"/>
    </row>
    <row r="22" spans="1:31" s="37" customFormat="1" ht="12" customHeight="1">
      <c r="A22" s="65">
        <f t="shared" si="5"/>
      </c>
      <c r="B22" s="66"/>
      <c r="C22" s="66"/>
      <c r="D22" s="67"/>
      <c r="E22" s="107"/>
      <c r="F22" s="108"/>
      <c r="G22" s="106"/>
      <c r="H22" s="107"/>
      <c r="I22" s="108"/>
      <c r="J22" s="106"/>
      <c r="K22" s="107"/>
      <c r="L22" s="108"/>
      <c r="M22" s="106"/>
      <c r="N22" s="107"/>
      <c r="O22" s="108"/>
      <c r="P22" s="106"/>
      <c r="Q22" s="107"/>
      <c r="R22" s="108"/>
      <c r="S22" s="106"/>
      <c r="T22" s="107"/>
      <c r="U22" s="108"/>
      <c r="V22" s="106"/>
      <c r="W22" s="107"/>
      <c r="X22" s="108"/>
      <c r="Y22" s="106"/>
      <c r="Z22" s="122">
        <f t="shared" si="0"/>
      </c>
      <c r="AA22" s="122">
        <f t="shared" si="1"/>
      </c>
      <c r="AB22" s="122">
        <f t="shared" si="2"/>
      </c>
      <c r="AC22" s="70">
        <f t="shared" si="3"/>
      </c>
      <c r="AD22" s="70">
        <f t="shared" si="4"/>
      </c>
      <c r="AE22" s="66"/>
    </row>
    <row r="23" spans="1:31" s="37" customFormat="1" ht="12.75" customHeight="1">
      <c r="A23" s="65">
        <f t="shared" si="5"/>
      </c>
      <c r="B23" s="66"/>
      <c r="C23" s="66"/>
      <c r="D23" s="67"/>
      <c r="E23" s="107"/>
      <c r="F23" s="108"/>
      <c r="G23" s="106"/>
      <c r="H23" s="107"/>
      <c r="I23" s="108"/>
      <c r="J23" s="106"/>
      <c r="K23" s="107"/>
      <c r="L23" s="108"/>
      <c r="M23" s="106"/>
      <c r="N23" s="107"/>
      <c r="O23" s="108"/>
      <c r="P23" s="106"/>
      <c r="Q23" s="107"/>
      <c r="R23" s="108"/>
      <c r="S23" s="106"/>
      <c r="T23" s="107"/>
      <c r="U23" s="108"/>
      <c r="V23" s="106"/>
      <c r="W23" s="107"/>
      <c r="X23" s="108"/>
      <c r="Y23" s="106"/>
      <c r="Z23" s="122">
        <f t="shared" si="0"/>
      </c>
      <c r="AA23" s="122">
        <f t="shared" si="1"/>
      </c>
      <c r="AB23" s="122">
        <f t="shared" si="2"/>
      </c>
      <c r="AC23" s="70">
        <f t="shared" si="3"/>
      </c>
      <c r="AD23" s="70">
        <f t="shared" si="4"/>
      </c>
      <c r="AE23" s="66"/>
    </row>
    <row r="24" spans="1:31" s="37" customFormat="1" ht="12" customHeight="1">
      <c r="A24" s="65">
        <f>_xlfn.IFERROR(IF(COUNTA(B24:D24)=3,A23+1,""),"")</f>
      </c>
      <c r="B24" s="66"/>
      <c r="C24" s="66"/>
      <c r="D24" s="67"/>
      <c r="E24" s="107"/>
      <c r="F24" s="108"/>
      <c r="G24" s="106"/>
      <c r="H24" s="107"/>
      <c r="I24" s="108"/>
      <c r="J24" s="106"/>
      <c r="K24" s="107"/>
      <c r="L24" s="108"/>
      <c r="M24" s="106"/>
      <c r="N24" s="107"/>
      <c r="O24" s="108"/>
      <c r="P24" s="106"/>
      <c r="Q24" s="107"/>
      <c r="R24" s="108"/>
      <c r="S24" s="106"/>
      <c r="T24" s="107"/>
      <c r="U24" s="108"/>
      <c r="V24" s="106"/>
      <c r="W24" s="107"/>
      <c r="X24" s="108"/>
      <c r="Y24" s="106"/>
      <c r="Z24" s="122">
        <f t="shared" si="0"/>
      </c>
      <c r="AA24" s="122">
        <f t="shared" si="1"/>
      </c>
      <c r="AB24" s="122">
        <f t="shared" si="2"/>
      </c>
      <c r="AC24" s="70">
        <f t="shared" si="3"/>
      </c>
      <c r="AD24" s="70">
        <f t="shared" si="4"/>
      </c>
      <c r="AE24" s="66"/>
    </row>
    <row r="25" spans="1:31" s="37" customFormat="1" ht="12" customHeight="1">
      <c r="A25" s="65">
        <f t="shared" si="5"/>
      </c>
      <c r="B25" s="68"/>
      <c r="C25" s="68"/>
      <c r="D25" s="69"/>
      <c r="E25" s="110"/>
      <c r="F25" s="111"/>
      <c r="G25" s="109"/>
      <c r="H25" s="110"/>
      <c r="I25" s="111"/>
      <c r="J25" s="109"/>
      <c r="K25" s="110"/>
      <c r="L25" s="111"/>
      <c r="M25" s="106"/>
      <c r="N25" s="107"/>
      <c r="O25" s="108"/>
      <c r="P25" s="106"/>
      <c r="Q25" s="107"/>
      <c r="R25" s="108"/>
      <c r="S25" s="106"/>
      <c r="T25" s="107"/>
      <c r="U25" s="108"/>
      <c r="V25" s="106"/>
      <c r="W25" s="107"/>
      <c r="X25" s="108"/>
      <c r="Y25" s="106"/>
      <c r="Z25" s="122">
        <f t="shared" si="0"/>
      </c>
      <c r="AA25" s="122">
        <f t="shared" si="1"/>
      </c>
      <c r="AB25" s="122">
        <f t="shared" si="2"/>
      </c>
      <c r="AC25" s="70">
        <f t="shared" si="3"/>
      </c>
      <c r="AD25" s="70">
        <f t="shared" si="4"/>
      </c>
      <c r="AE25" s="66"/>
    </row>
    <row r="26" spans="1:31" s="37" customFormat="1" ht="12" customHeight="1">
      <c r="A26" s="65">
        <f t="shared" si="5"/>
      </c>
      <c r="B26" s="68"/>
      <c r="C26" s="68"/>
      <c r="D26" s="69"/>
      <c r="E26" s="110"/>
      <c r="F26" s="111"/>
      <c r="G26" s="109"/>
      <c r="H26" s="110"/>
      <c r="I26" s="111"/>
      <c r="J26" s="109"/>
      <c r="K26" s="110"/>
      <c r="L26" s="111"/>
      <c r="M26" s="106"/>
      <c r="N26" s="107"/>
      <c r="O26" s="108"/>
      <c r="P26" s="106"/>
      <c r="Q26" s="107"/>
      <c r="R26" s="108"/>
      <c r="S26" s="106"/>
      <c r="T26" s="107"/>
      <c r="U26" s="108"/>
      <c r="V26" s="106"/>
      <c r="W26" s="107"/>
      <c r="X26" s="108"/>
      <c r="Y26" s="106"/>
      <c r="Z26" s="122">
        <f t="shared" si="0"/>
      </c>
      <c r="AA26" s="122">
        <f t="shared" si="1"/>
      </c>
      <c r="AB26" s="122">
        <f t="shared" si="2"/>
      </c>
      <c r="AC26" s="70">
        <f t="shared" si="3"/>
      </c>
      <c r="AD26" s="70">
        <f t="shared" si="4"/>
      </c>
      <c r="AE26" s="66"/>
    </row>
    <row r="27" spans="1:31" s="37" customFormat="1" ht="12" customHeight="1">
      <c r="A27" s="65">
        <f t="shared" si="5"/>
      </c>
      <c r="B27" s="68"/>
      <c r="C27" s="68"/>
      <c r="D27" s="69"/>
      <c r="E27" s="110"/>
      <c r="F27" s="111"/>
      <c r="G27" s="109"/>
      <c r="H27" s="110"/>
      <c r="I27" s="111"/>
      <c r="J27" s="109"/>
      <c r="K27" s="110"/>
      <c r="L27" s="111"/>
      <c r="M27" s="106"/>
      <c r="N27" s="107"/>
      <c r="O27" s="108"/>
      <c r="P27" s="106"/>
      <c r="Q27" s="107"/>
      <c r="R27" s="108"/>
      <c r="S27" s="106"/>
      <c r="T27" s="107"/>
      <c r="U27" s="108"/>
      <c r="V27" s="106"/>
      <c r="W27" s="107"/>
      <c r="X27" s="108"/>
      <c r="Y27" s="106"/>
      <c r="Z27" s="122">
        <f t="shared" si="0"/>
      </c>
      <c r="AA27" s="122">
        <f t="shared" si="1"/>
      </c>
      <c r="AB27" s="122">
        <f t="shared" si="2"/>
      </c>
      <c r="AC27" s="70">
        <f t="shared" si="3"/>
      </c>
      <c r="AD27" s="70">
        <f t="shared" si="4"/>
      </c>
      <c r="AE27" s="66"/>
    </row>
    <row r="28" spans="1:31" s="37" customFormat="1" ht="12" customHeight="1">
      <c r="A28" s="65">
        <f t="shared" si="5"/>
      </c>
      <c r="B28" s="68"/>
      <c r="C28" s="68"/>
      <c r="D28" s="69"/>
      <c r="E28" s="110"/>
      <c r="F28" s="111"/>
      <c r="G28" s="109"/>
      <c r="H28" s="110"/>
      <c r="I28" s="111"/>
      <c r="J28" s="109"/>
      <c r="K28" s="110"/>
      <c r="L28" s="111"/>
      <c r="M28" s="106"/>
      <c r="N28" s="107"/>
      <c r="O28" s="108"/>
      <c r="P28" s="106"/>
      <c r="Q28" s="107"/>
      <c r="R28" s="108"/>
      <c r="S28" s="106"/>
      <c r="T28" s="107"/>
      <c r="U28" s="108"/>
      <c r="V28" s="106"/>
      <c r="W28" s="107"/>
      <c r="X28" s="108"/>
      <c r="Y28" s="106"/>
      <c r="Z28" s="122">
        <f t="shared" si="0"/>
      </c>
      <c r="AA28" s="122">
        <f t="shared" si="1"/>
      </c>
      <c r="AB28" s="122">
        <f t="shared" si="2"/>
      </c>
      <c r="AC28" s="70">
        <f t="shared" si="3"/>
      </c>
      <c r="AD28" s="70">
        <f t="shared" si="4"/>
      </c>
      <c r="AE28" s="66"/>
    </row>
    <row r="29" spans="1:31" s="37" customFormat="1" ht="12" customHeight="1">
      <c r="A29" s="65">
        <f t="shared" si="5"/>
      </c>
      <c r="B29" s="68"/>
      <c r="C29" s="68"/>
      <c r="D29" s="69"/>
      <c r="E29" s="110"/>
      <c r="F29" s="111"/>
      <c r="G29" s="109"/>
      <c r="H29" s="110"/>
      <c r="I29" s="111"/>
      <c r="J29" s="109"/>
      <c r="K29" s="110"/>
      <c r="L29" s="111"/>
      <c r="M29" s="106"/>
      <c r="N29" s="107"/>
      <c r="O29" s="108"/>
      <c r="P29" s="106"/>
      <c r="Q29" s="107"/>
      <c r="R29" s="108"/>
      <c r="S29" s="106"/>
      <c r="T29" s="107"/>
      <c r="U29" s="108"/>
      <c r="V29" s="106"/>
      <c r="W29" s="107"/>
      <c r="X29" s="108"/>
      <c r="Y29" s="106"/>
      <c r="Z29" s="122">
        <f t="shared" si="0"/>
      </c>
      <c r="AA29" s="122">
        <f t="shared" si="1"/>
      </c>
      <c r="AB29" s="122">
        <f t="shared" si="2"/>
      </c>
      <c r="AC29" s="70">
        <f t="shared" si="3"/>
      </c>
      <c r="AD29" s="70">
        <f t="shared" si="4"/>
      </c>
      <c r="AE29" s="66"/>
    </row>
    <row r="30" spans="1:31" s="37" customFormat="1" ht="12" customHeight="1">
      <c r="A30" s="65">
        <f t="shared" si="5"/>
      </c>
      <c r="B30" s="68"/>
      <c r="C30" s="68"/>
      <c r="D30" s="69"/>
      <c r="E30" s="110"/>
      <c r="F30" s="111"/>
      <c r="G30" s="109"/>
      <c r="H30" s="110"/>
      <c r="I30" s="111"/>
      <c r="J30" s="109"/>
      <c r="K30" s="110"/>
      <c r="L30" s="111"/>
      <c r="M30" s="106"/>
      <c r="N30" s="107"/>
      <c r="O30" s="108"/>
      <c r="P30" s="106"/>
      <c r="Q30" s="107"/>
      <c r="R30" s="108"/>
      <c r="S30" s="106"/>
      <c r="T30" s="107"/>
      <c r="U30" s="108"/>
      <c r="V30" s="106"/>
      <c r="W30" s="107"/>
      <c r="X30" s="108"/>
      <c r="Y30" s="106"/>
      <c r="Z30" s="122">
        <f t="shared" si="0"/>
      </c>
      <c r="AA30" s="122">
        <f t="shared" si="1"/>
      </c>
      <c r="AB30" s="122">
        <f t="shared" si="2"/>
      </c>
      <c r="AC30" s="70">
        <f t="shared" si="3"/>
      </c>
      <c r="AD30" s="70">
        <f t="shared" si="4"/>
      </c>
      <c r="AE30" s="66"/>
    </row>
    <row r="31" spans="1:31" s="37" customFormat="1" ht="12" customHeight="1">
      <c r="A31" s="65">
        <f t="shared" si="5"/>
      </c>
      <c r="B31" s="68"/>
      <c r="C31" s="68"/>
      <c r="D31" s="69"/>
      <c r="E31" s="110"/>
      <c r="F31" s="111"/>
      <c r="G31" s="109"/>
      <c r="H31" s="110"/>
      <c r="I31" s="111"/>
      <c r="J31" s="109"/>
      <c r="K31" s="110"/>
      <c r="L31" s="111"/>
      <c r="M31" s="106"/>
      <c r="N31" s="107"/>
      <c r="O31" s="108"/>
      <c r="P31" s="106"/>
      <c r="Q31" s="107"/>
      <c r="R31" s="108"/>
      <c r="S31" s="106"/>
      <c r="T31" s="107"/>
      <c r="U31" s="108"/>
      <c r="V31" s="106"/>
      <c r="W31" s="107"/>
      <c r="X31" s="108"/>
      <c r="Y31" s="106"/>
      <c r="Z31" s="122">
        <f t="shared" si="0"/>
      </c>
      <c r="AA31" s="122">
        <f t="shared" si="1"/>
      </c>
      <c r="AB31" s="122">
        <f t="shared" si="2"/>
      </c>
      <c r="AC31" s="70">
        <f t="shared" si="3"/>
      </c>
      <c r="AD31" s="70">
        <f t="shared" si="4"/>
      </c>
      <c r="AE31" s="66"/>
    </row>
    <row r="32" spans="1:31" s="37" customFormat="1" ht="12" customHeight="1">
      <c r="A32" s="65">
        <f t="shared" si="5"/>
      </c>
      <c r="B32" s="68"/>
      <c r="C32" s="68"/>
      <c r="D32" s="69"/>
      <c r="E32" s="110"/>
      <c r="F32" s="111"/>
      <c r="G32" s="109"/>
      <c r="H32" s="110"/>
      <c r="I32" s="111"/>
      <c r="J32" s="109"/>
      <c r="K32" s="110"/>
      <c r="L32" s="111"/>
      <c r="M32" s="106"/>
      <c r="N32" s="107"/>
      <c r="O32" s="108"/>
      <c r="P32" s="106"/>
      <c r="Q32" s="107"/>
      <c r="R32" s="108"/>
      <c r="S32" s="106"/>
      <c r="T32" s="107"/>
      <c r="U32" s="108"/>
      <c r="V32" s="106"/>
      <c r="W32" s="107"/>
      <c r="X32" s="108"/>
      <c r="Y32" s="106"/>
      <c r="Z32" s="122">
        <f t="shared" si="0"/>
      </c>
      <c r="AA32" s="122">
        <f t="shared" si="1"/>
      </c>
      <c r="AB32" s="122">
        <f t="shared" si="2"/>
      </c>
      <c r="AC32" s="70">
        <f t="shared" si="3"/>
      </c>
      <c r="AD32" s="70">
        <f t="shared" si="4"/>
      </c>
      <c r="AE32" s="66"/>
    </row>
    <row r="33" spans="1:31" s="37" customFormat="1" ht="12" customHeight="1">
      <c r="A33" s="65">
        <f t="shared" si="5"/>
      </c>
      <c r="B33" s="68"/>
      <c r="C33" s="68"/>
      <c r="D33" s="69"/>
      <c r="E33" s="110"/>
      <c r="F33" s="111"/>
      <c r="G33" s="109"/>
      <c r="H33" s="110"/>
      <c r="I33" s="111"/>
      <c r="J33" s="109"/>
      <c r="K33" s="110"/>
      <c r="L33" s="111"/>
      <c r="M33" s="106"/>
      <c r="N33" s="107"/>
      <c r="O33" s="108"/>
      <c r="P33" s="106"/>
      <c r="Q33" s="107"/>
      <c r="R33" s="108"/>
      <c r="S33" s="106"/>
      <c r="T33" s="107"/>
      <c r="U33" s="108"/>
      <c r="V33" s="106"/>
      <c r="W33" s="107"/>
      <c r="X33" s="108"/>
      <c r="Y33" s="106"/>
      <c r="Z33" s="122">
        <f t="shared" si="0"/>
      </c>
      <c r="AA33" s="122">
        <f t="shared" si="1"/>
      </c>
      <c r="AB33" s="122">
        <f t="shared" si="2"/>
      </c>
      <c r="AC33" s="70">
        <f t="shared" si="3"/>
      </c>
      <c r="AD33" s="70">
        <f t="shared" si="4"/>
      </c>
      <c r="AE33" s="66"/>
    </row>
    <row r="34" spans="1:31" s="37" customFormat="1" ht="12" customHeight="1">
      <c r="A34" s="65">
        <f t="shared" si="5"/>
      </c>
      <c r="B34" s="68"/>
      <c r="C34" s="68"/>
      <c r="D34" s="69"/>
      <c r="E34" s="110"/>
      <c r="F34" s="111"/>
      <c r="G34" s="109"/>
      <c r="H34" s="110"/>
      <c r="I34" s="111"/>
      <c r="J34" s="109"/>
      <c r="K34" s="110"/>
      <c r="L34" s="111"/>
      <c r="M34" s="106"/>
      <c r="N34" s="107"/>
      <c r="O34" s="108"/>
      <c r="P34" s="106"/>
      <c r="Q34" s="107"/>
      <c r="R34" s="108"/>
      <c r="S34" s="106"/>
      <c r="T34" s="107"/>
      <c r="U34" s="108"/>
      <c r="V34" s="106"/>
      <c r="W34" s="107"/>
      <c r="X34" s="108"/>
      <c r="Y34" s="106"/>
      <c r="Z34" s="122">
        <f t="shared" si="0"/>
      </c>
      <c r="AA34" s="122">
        <f t="shared" si="1"/>
      </c>
      <c r="AB34" s="122">
        <f t="shared" si="2"/>
      </c>
      <c r="AC34" s="70">
        <f t="shared" si="3"/>
      </c>
      <c r="AD34" s="70">
        <f t="shared" si="4"/>
      </c>
      <c r="AE34" s="66"/>
    </row>
    <row r="35" spans="1:31" s="37" customFormat="1" ht="12" customHeight="1">
      <c r="A35" s="65">
        <f t="shared" si="5"/>
      </c>
      <c r="B35" s="68"/>
      <c r="C35" s="68"/>
      <c r="D35" s="69"/>
      <c r="E35" s="110"/>
      <c r="F35" s="111"/>
      <c r="G35" s="109"/>
      <c r="H35" s="110"/>
      <c r="I35" s="111"/>
      <c r="J35" s="109"/>
      <c r="K35" s="110"/>
      <c r="L35" s="111"/>
      <c r="M35" s="106"/>
      <c r="N35" s="107"/>
      <c r="O35" s="108"/>
      <c r="P35" s="106"/>
      <c r="Q35" s="107"/>
      <c r="R35" s="108"/>
      <c r="S35" s="106"/>
      <c r="T35" s="107"/>
      <c r="U35" s="108"/>
      <c r="V35" s="106"/>
      <c r="W35" s="107"/>
      <c r="X35" s="108"/>
      <c r="Y35" s="106"/>
      <c r="Z35" s="122">
        <f t="shared" si="0"/>
      </c>
      <c r="AA35" s="122">
        <f t="shared" si="1"/>
      </c>
      <c r="AB35" s="122">
        <f t="shared" si="2"/>
      </c>
      <c r="AC35" s="70">
        <f t="shared" si="3"/>
      </c>
      <c r="AD35" s="70">
        <f t="shared" si="4"/>
      </c>
      <c r="AE35" s="66"/>
    </row>
    <row r="36" spans="1:31" s="37" customFormat="1" ht="12" customHeight="1">
      <c r="A36" s="65">
        <f t="shared" si="5"/>
      </c>
      <c r="B36" s="68"/>
      <c r="C36" s="68"/>
      <c r="D36" s="69"/>
      <c r="E36" s="110"/>
      <c r="F36" s="111"/>
      <c r="G36" s="109"/>
      <c r="H36" s="110"/>
      <c r="I36" s="111"/>
      <c r="J36" s="109"/>
      <c r="K36" s="110"/>
      <c r="L36" s="111"/>
      <c r="M36" s="106"/>
      <c r="N36" s="107"/>
      <c r="O36" s="108"/>
      <c r="P36" s="106"/>
      <c r="Q36" s="107"/>
      <c r="R36" s="108"/>
      <c r="S36" s="106"/>
      <c r="T36" s="107"/>
      <c r="U36" s="108"/>
      <c r="V36" s="106"/>
      <c r="W36" s="107"/>
      <c r="X36" s="108"/>
      <c r="Y36" s="106"/>
      <c r="Z36" s="122">
        <f t="shared" si="0"/>
      </c>
      <c r="AA36" s="122">
        <f t="shared" si="1"/>
      </c>
      <c r="AB36" s="122">
        <f t="shared" si="2"/>
      </c>
      <c r="AC36" s="70">
        <f t="shared" si="3"/>
      </c>
      <c r="AD36" s="70">
        <f t="shared" si="4"/>
      </c>
      <c r="AE36" s="66"/>
    </row>
    <row r="37" spans="1:31" s="37" customFormat="1" ht="12" customHeight="1">
      <c r="A37" s="65">
        <f t="shared" si="5"/>
      </c>
      <c r="B37" s="68"/>
      <c r="C37" s="68"/>
      <c r="D37" s="69"/>
      <c r="E37" s="110"/>
      <c r="F37" s="111"/>
      <c r="G37" s="109"/>
      <c r="H37" s="110"/>
      <c r="I37" s="111"/>
      <c r="J37" s="109"/>
      <c r="K37" s="110"/>
      <c r="L37" s="111"/>
      <c r="M37" s="106"/>
      <c r="N37" s="107"/>
      <c r="O37" s="108"/>
      <c r="P37" s="106"/>
      <c r="Q37" s="107"/>
      <c r="R37" s="108"/>
      <c r="S37" s="106"/>
      <c r="T37" s="107"/>
      <c r="U37" s="108"/>
      <c r="V37" s="106"/>
      <c r="W37" s="107"/>
      <c r="X37" s="108"/>
      <c r="Y37" s="106"/>
      <c r="Z37" s="122">
        <f t="shared" si="0"/>
      </c>
      <c r="AA37" s="122">
        <f t="shared" si="1"/>
      </c>
      <c r="AB37" s="122">
        <f t="shared" si="2"/>
      </c>
      <c r="AC37" s="70">
        <f t="shared" si="3"/>
      </c>
      <c r="AD37" s="70">
        <f t="shared" si="4"/>
      </c>
      <c r="AE37" s="66"/>
    </row>
    <row r="38" spans="1:31" s="37" customFormat="1" ht="12" customHeight="1">
      <c r="A38" s="65">
        <f t="shared" si="5"/>
      </c>
      <c r="B38" s="68"/>
      <c r="C38" s="68"/>
      <c r="D38" s="69"/>
      <c r="E38" s="110"/>
      <c r="F38" s="111"/>
      <c r="G38" s="109"/>
      <c r="H38" s="110"/>
      <c r="I38" s="111"/>
      <c r="J38" s="109"/>
      <c r="K38" s="110"/>
      <c r="L38" s="111"/>
      <c r="M38" s="106"/>
      <c r="N38" s="107"/>
      <c r="O38" s="108"/>
      <c r="P38" s="106"/>
      <c r="Q38" s="107"/>
      <c r="R38" s="108"/>
      <c r="S38" s="106"/>
      <c r="T38" s="107"/>
      <c r="U38" s="108"/>
      <c r="V38" s="106"/>
      <c r="W38" s="107"/>
      <c r="X38" s="108"/>
      <c r="Y38" s="106"/>
      <c r="Z38" s="122">
        <f t="shared" si="0"/>
      </c>
      <c r="AA38" s="122">
        <f t="shared" si="1"/>
      </c>
      <c r="AB38" s="122">
        <f t="shared" si="2"/>
      </c>
      <c r="AC38" s="70">
        <f t="shared" si="3"/>
      </c>
      <c r="AD38" s="70">
        <f t="shared" si="4"/>
      </c>
      <c r="AE38" s="66"/>
    </row>
    <row r="39" spans="1:31" s="37" customFormat="1" ht="12" customHeight="1">
      <c r="A39" s="65">
        <f t="shared" si="5"/>
      </c>
      <c r="B39" s="68"/>
      <c r="C39" s="68"/>
      <c r="D39" s="69"/>
      <c r="E39" s="110"/>
      <c r="F39" s="111"/>
      <c r="G39" s="109"/>
      <c r="H39" s="110"/>
      <c r="I39" s="111"/>
      <c r="J39" s="109"/>
      <c r="K39" s="110"/>
      <c r="L39" s="111"/>
      <c r="M39" s="106"/>
      <c r="N39" s="107"/>
      <c r="O39" s="108"/>
      <c r="P39" s="106"/>
      <c r="Q39" s="107"/>
      <c r="R39" s="108"/>
      <c r="S39" s="106"/>
      <c r="T39" s="107"/>
      <c r="U39" s="108"/>
      <c r="V39" s="106"/>
      <c r="W39" s="107"/>
      <c r="X39" s="108"/>
      <c r="Y39" s="106"/>
      <c r="Z39" s="122">
        <f t="shared" si="0"/>
      </c>
      <c r="AA39" s="122">
        <f t="shared" si="1"/>
      </c>
      <c r="AB39" s="122">
        <f t="shared" si="2"/>
      </c>
      <c r="AC39" s="70">
        <f t="shared" si="3"/>
      </c>
      <c r="AD39" s="70">
        <f t="shared" si="4"/>
      </c>
      <c r="AE39" s="66"/>
    </row>
    <row r="40" spans="1:31" s="37" customFormat="1" ht="12" customHeight="1">
      <c r="A40" s="65">
        <f t="shared" si="5"/>
      </c>
      <c r="B40" s="68"/>
      <c r="C40" s="68"/>
      <c r="D40" s="69"/>
      <c r="E40" s="110"/>
      <c r="F40" s="111"/>
      <c r="G40" s="109"/>
      <c r="H40" s="110"/>
      <c r="I40" s="111"/>
      <c r="J40" s="109"/>
      <c r="K40" s="110"/>
      <c r="L40" s="111"/>
      <c r="M40" s="106"/>
      <c r="N40" s="107"/>
      <c r="O40" s="108"/>
      <c r="P40" s="106"/>
      <c r="Q40" s="107"/>
      <c r="R40" s="108"/>
      <c r="S40" s="106"/>
      <c r="T40" s="107"/>
      <c r="U40" s="108"/>
      <c r="V40" s="106"/>
      <c r="W40" s="107"/>
      <c r="X40" s="108"/>
      <c r="Y40" s="106"/>
      <c r="Z40" s="122">
        <f t="shared" si="0"/>
      </c>
      <c r="AA40" s="122">
        <f t="shared" si="1"/>
      </c>
      <c r="AB40" s="122">
        <f t="shared" si="2"/>
      </c>
      <c r="AC40" s="70">
        <f t="shared" si="3"/>
      </c>
      <c r="AD40" s="70">
        <f t="shared" si="4"/>
      </c>
      <c r="AE40" s="66"/>
    </row>
    <row r="41" spans="1:31" s="37" customFormat="1" ht="12" customHeight="1">
      <c r="A41" s="65">
        <f t="shared" si="5"/>
      </c>
      <c r="B41" s="68"/>
      <c r="C41" s="68"/>
      <c r="D41" s="69"/>
      <c r="E41" s="110"/>
      <c r="F41" s="111"/>
      <c r="G41" s="109"/>
      <c r="H41" s="110"/>
      <c r="I41" s="111"/>
      <c r="J41" s="109"/>
      <c r="K41" s="110"/>
      <c r="L41" s="111"/>
      <c r="M41" s="106"/>
      <c r="N41" s="107"/>
      <c r="O41" s="108"/>
      <c r="P41" s="106"/>
      <c r="Q41" s="107"/>
      <c r="R41" s="108"/>
      <c r="S41" s="106"/>
      <c r="T41" s="107"/>
      <c r="U41" s="108"/>
      <c r="V41" s="106"/>
      <c r="W41" s="107"/>
      <c r="X41" s="108"/>
      <c r="Y41" s="106"/>
      <c r="Z41" s="122">
        <f t="shared" si="0"/>
      </c>
      <c r="AA41" s="122">
        <f t="shared" si="1"/>
      </c>
      <c r="AB41" s="122">
        <f t="shared" si="2"/>
      </c>
      <c r="AC41" s="70">
        <f t="shared" si="3"/>
      </c>
      <c r="AD41" s="70">
        <f t="shared" si="4"/>
      </c>
      <c r="AE41" s="66"/>
    </row>
    <row r="42" spans="1:31" s="37" customFormat="1" ht="12" customHeight="1">
      <c r="A42" s="65">
        <f t="shared" si="5"/>
      </c>
      <c r="B42" s="68"/>
      <c r="C42" s="68"/>
      <c r="D42" s="69"/>
      <c r="E42" s="110"/>
      <c r="F42" s="111"/>
      <c r="G42" s="109"/>
      <c r="H42" s="110"/>
      <c r="I42" s="111"/>
      <c r="J42" s="109"/>
      <c r="K42" s="110"/>
      <c r="L42" s="111"/>
      <c r="M42" s="106"/>
      <c r="N42" s="107"/>
      <c r="O42" s="108"/>
      <c r="P42" s="106"/>
      <c r="Q42" s="107"/>
      <c r="R42" s="108"/>
      <c r="S42" s="106"/>
      <c r="T42" s="107"/>
      <c r="U42" s="108"/>
      <c r="V42" s="106"/>
      <c r="W42" s="107"/>
      <c r="X42" s="108"/>
      <c r="Y42" s="106"/>
      <c r="Z42" s="122">
        <f t="shared" si="0"/>
      </c>
      <c r="AA42" s="122">
        <f t="shared" si="1"/>
      </c>
      <c r="AB42" s="122">
        <f t="shared" si="2"/>
      </c>
      <c r="AC42" s="70">
        <f t="shared" si="3"/>
      </c>
      <c r="AD42" s="70">
        <f t="shared" si="4"/>
      </c>
      <c r="AE42" s="66"/>
    </row>
    <row r="43" spans="1:31" s="37" customFormat="1" ht="12" customHeight="1">
      <c r="A43" s="65">
        <f t="shared" si="5"/>
      </c>
      <c r="B43" s="68"/>
      <c r="C43" s="68"/>
      <c r="D43" s="69"/>
      <c r="E43" s="110"/>
      <c r="F43" s="111"/>
      <c r="G43" s="109"/>
      <c r="H43" s="110"/>
      <c r="I43" s="111"/>
      <c r="J43" s="109"/>
      <c r="K43" s="110"/>
      <c r="L43" s="111"/>
      <c r="M43" s="106"/>
      <c r="N43" s="107"/>
      <c r="O43" s="108"/>
      <c r="P43" s="106"/>
      <c r="Q43" s="107"/>
      <c r="R43" s="108"/>
      <c r="S43" s="106"/>
      <c r="T43" s="107"/>
      <c r="U43" s="108"/>
      <c r="V43" s="106"/>
      <c r="W43" s="107"/>
      <c r="X43" s="108"/>
      <c r="Y43" s="106"/>
      <c r="Z43" s="122">
        <f t="shared" si="0"/>
      </c>
      <c r="AA43" s="122">
        <f t="shared" si="1"/>
      </c>
      <c r="AB43" s="122">
        <f t="shared" si="2"/>
      </c>
      <c r="AC43" s="70">
        <f t="shared" si="3"/>
      </c>
      <c r="AD43" s="70">
        <f t="shared" si="4"/>
      </c>
      <c r="AE43" s="66"/>
    </row>
    <row r="44" spans="1:31" s="37" customFormat="1" ht="12" customHeight="1">
      <c r="A44" s="65">
        <f t="shared" si="5"/>
      </c>
      <c r="B44" s="68"/>
      <c r="C44" s="68"/>
      <c r="D44" s="69"/>
      <c r="E44" s="110"/>
      <c r="F44" s="111"/>
      <c r="G44" s="109"/>
      <c r="H44" s="110"/>
      <c r="I44" s="111"/>
      <c r="J44" s="109"/>
      <c r="K44" s="110"/>
      <c r="L44" s="111"/>
      <c r="M44" s="106"/>
      <c r="N44" s="107"/>
      <c r="O44" s="108"/>
      <c r="P44" s="106"/>
      <c r="Q44" s="107"/>
      <c r="R44" s="108"/>
      <c r="S44" s="106"/>
      <c r="T44" s="107"/>
      <c r="U44" s="108"/>
      <c r="V44" s="106"/>
      <c r="W44" s="107"/>
      <c r="X44" s="108"/>
      <c r="Y44" s="106"/>
      <c r="Z44" s="122">
        <f t="shared" si="0"/>
      </c>
      <c r="AA44" s="122">
        <f t="shared" si="1"/>
      </c>
      <c r="AB44" s="122">
        <f t="shared" si="2"/>
      </c>
      <c r="AC44" s="70">
        <f t="shared" si="3"/>
      </c>
      <c r="AD44" s="70">
        <f t="shared" si="4"/>
      </c>
      <c r="AE44" s="66"/>
    </row>
    <row r="45" spans="1:31" s="37" customFormat="1" ht="12" customHeight="1">
      <c r="A45" s="65">
        <f t="shared" si="5"/>
      </c>
      <c r="B45" s="68"/>
      <c r="C45" s="68"/>
      <c r="D45" s="69"/>
      <c r="E45" s="110"/>
      <c r="F45" s="111"/>
      <c r="G45" s="109"/>
      <c r="H45" s="110"/>
      <c r="I45" s="111"/>
      <c r="J45" s="109"/>
      <c r="K45" s="110"/>
      <c r="L45" s="111"/>
      <c r="M45" s="106"/>
      <c r="N45" s="107"/>
      <c r="O45" s="108"/>
      <c r="P45" s="106"/>
      <c r="Q45" s="107"/>
      <c r="R45" s="108"/>
      <c r="S45" s="106"/>
      <c r="T45" s="107"/>
      <c r="U45" s="108"/>
      <c r="V45" s="106"/>
      <c r="W45" s="107"/>
      <c r="X45" s="108"/>
      <c r="Y45" s="106"/>
      <c r="Z45" s="122">
        <f t="shared" si="0"/>
      </c>
      <c r="AA45" s="122">
        <f t="shared" si="1"/>
      </c>
      <c r="AB45" s="122">
        <f t="shared" si="2"/>
      </c>
      <c r="AC45" s="70">
        <f t="shared" si="3"/>
      </c>
      <c r="AD45" s="70">
        <f t="shared" si="4"/>
      </c>
      <c r="AE45" s="66"/>
    </row>
    <row r="46" spans="1:31" s="37" customFormat="1" ht="12" customHeight="1">
      <c r="A46" s="65">
        <f t="shared" si="5"/>
      </c>
      <c r="B46" s="68"/>
      <c r="C46" s="68"/>
      <c r="D46" s="69"/>
      <c r="E46" s="110"/>
      <c r="F46" s="111"/>
      <c r="G46" s="109"/>
      <c r="H46" s="110"/>
      <c r="I46" s="111"/>
      <c r="J46" s="109"/>
      <c r="K46" s="110"/>
      <c r="L46" s="111"/>
      <c r="M46" s="106"/>
      <c r="N46" s="107"/>
      <c r="O46" s="108"/>
      <c r="P46" s="106"/>
      <c r="Q46" s="107"/>
      <c r="R46" s="108"/>
      <c r="S46" s="106"/>
      <c r="T46" s="107"/>
      <c r="U46" s="108"/>
      <c r="V46" s="106"/>
      <c r="W46" s="107"/>
      <c r="X46" s="108"/>
      <c r="Y46" s="106"/>
      <c r="Z46" s="122">
        <f t="shared" si="0"/>
      </c>
      <c r="AA46" s="122">
        <f t="shared" si="1"/>
      </c>
      <c r="AB46" s="122">
        <f t="shared" si="2"/>
      </c>
      <c r="AC46" s="70">
        <f t="shared" si="3"/>
      </c>
      <c r="AD46" s="70">
        <f t="shared" si="4"/>
      </c>
      <c r="AE46" s="66"/>
    </row>
    <row r="47" spans="1:31" s="37" customFormat="1" ht="12" customHeight="1">
      <c r="A47" s="65">
        <f t="shared" si="5"/>
      </c>
      <c r="B47" s="68"/>
      <c r="C47" s="68"/>
      <c r="D47" s="69"/>
      <c r="E47" s="110"/>
      <c r="F47" s="111"/>
      <c r="G47" s="109"/>
      <c r="H47" s="110"/>
      <c r="I47" s="111"/>
      <c r="J47" s="109"/>
      <c r="K47" s="110"/>
      <c r="L47" s="111"/>
      <c r="M47" s="106"/>
      <c r="N47" s="107"/>
      <c r="O47" s="108"/>
      <c r="P47" s="106"/>
      <c r="Q47" s="107"/>
      <c r="R47" s="108"/>
      <c r="S47" s="106"/>
      <c r="T47" s="107"/>
      <c r="U47" s="108"/>
      <c r="V47" s="106"/>
      <c r="W47" s="107"/>
      <c r="X47" s="108"/>
      <c r="Y47" s="106"/>
      <c r="Z47" s="122">
        <f t="shared" si="0"/>
      </c>
      <c r="AA47" s="122">
        <f t="shared" si="1"/>
      </c>
      <c r="AB47" s="122">
        <f t="shared" si="2"/>
      </c>
      <c r="AC47" s="70">
        <f t="shared" si="3"/>
      </c>
      <c r="AD47" s="70">
        <f t="shared" si="4"/>
      </c>
      <c r="AE47" s="66"/>
    </row>
    <row r="48" spans="1:31" s="37" customFormat="1" ht="12" customHeight="1">
      <c r="A48" s="65">
        <f t="shared" si="5"/>
      </c>
      <c r="B48" s="68"/>
      <c r="C48" s="68"/>
      <c r="D48" s="69"/>
      <c r="E48" s="110"/>
      <c r="F48" s="111"/>
      <c r="G48" s="109"/>
      <c r="H48" s="110"/>
      <c r="I48" s="111"/>
      <c r="J48" s="109"/>
      <c r="K48" s="110"/>
      <c r="L48" s="111"/>
      <c r="M48" s="106"/>
      <c r="N48" s="107"/>
      <c r="O48" s="108"/>
      <c r="P48" s="106"/>
      <c r="Q48" s="107"/>
      <c r="R48" s="108"/>
      <c r="S48" s="106"/>
      <c r="T48" s="107"/>
      <c r="U48" s="108"/>
      <c r="V48" s="106"/>
      <c r="W48" s="107"/>
      <c r="X48" s="108"/>
      <c r="Y48" s="106"/>
      <c r="Z48" s="122">
        <f t="shared" si="0"/>
      </c>
      <c r="AA48" s="122">
        <f t="shared" si="1"/>
      </c>
      <c r="AB48" s="122">
        <f t="shared" si="2"/>
      </c>
      <c r="AC48" s="70">
        <f t="shared" si="3"/>
      </c>
      <c r="AD48" s="70">
        <f t="shared" si="4"/>
      </c>
      <c r="AE48" s="66"/>
    </row>
    <row r="49" spans="1:31" s="37" customFormat="1" ht="12" customHeight="1">
      <c r="A49" s="65">
        <f t="shared" si="5"/>
      </c>
      <c r="B49" s="68"/>
      <c r="C49" s="68"/>
      <c r="D49" s="69"/>
      <c r="E49" s="110"/>
      <c r="F49" s="111"/>
      <c r="G49" s="109"/>
      <c r="H49" s="110"/>
      <c r="I49" s="111"/>
      <c r="J49" s="109"/>
      <c r="K49" s="110"/>
      <c r="L49" s="111"/>
      <c r="M49" s="106"/>
      <c r="N49" s="107"/>
      <c r="O49" s="108"/>
      <c r="P49" s="106"/>
      <c r="Q49" s="107"/>
      <c r="R49" s="108"/>
      <c r="S49" s="106"/>
      <c r="T49" s="107"/>
      <c r="U49" s="108"/>
      <c r="V49" s="106"/>
      <c r="W49" s="107"/>
      <c r="X49" s="108"/>
      <c r="Y49" s="106"/>
      <c r="Z49" s="122">
        <f t="shared" si="0"/>
      </c>
      <c r="AA49" s="122">
        <f t="shared" si="1"/>
      </c>
      <c r="AB49" s="122">
        <f t="shared" si="2"/>
      </c>
      <c r="AC49" s="70">
        <f t="shared" si="3"/>
      </c>
      <c r="AD49" s="70">
        <f t="shared" si="4"/>
      </c>
      <c r="AE49" s="66"/>
    </row>
    <row r="50" spans="1:31" s="37" customFormat="1" ht="12" customHeight="1">
      <c r="A50" s="65">
        <f t="shared" si="5"/>
      </c>
      <c r="B50" s="68"/>
      <c r="C50" s="68"/>
      <c r="D50" s="69"/>
      <c r="E50" s="110"/>
      <c r="F50" s="111"/>
      <c r="G50" s="109"/>
      <c r="H50" s="110"/>
      <c r="I50" s="111"/>
      <c r="J50" s="109"/>
      <c r="K50" s="110"/>
      <c r="L50" s="111"/>
      <c r="M50" s="106"/>
      <c r="N50" s="107"/>
      <c r="O50" s="108"/>
      <c r="P50" s="106"/>
      <c r="Q50" s="107"/>
      <c r="R50" s="108"/>
      <c r="S50" s="106"/>
      <c r="T50" s="107"/>
      <c r="U50" s="108"/>
      <c r="V50" s="106"/>
      <c r="W50" s="107"/>
      <c r="X50" s="108"/>
      <c r="Y50" s="106"/>
      <c r="Z50" s="122">
        <f t="shared" si="0"/>
      </c>
      <c r="AA50" s="122">
        <f t="shared" si="1"/>
      </c>
      <c r="AB50" s="122">
        <f t="shared" si="2"/>
      </c>
      <c r="AC50" s="70">
        <f t="shared" si="3"/>
      </c>
      <c r="AD50" s="70">
        <f t="shared" si="4"/>
      </c>
      <c r="AE50" s="66"/>
    </row>
    <row r="51" spans="1:31" s="37" customFormat="1" ht="12" customHeight="1">
      <c r="A51" s="65">
        <f t="shared" si="5"/>
      </c>
      <c r="B51" s="68"/>
      <c r="C51" s="68"/>
      <c r="D51" s="69"/>
      <c r="E51" s="110"/>
      <c r="F51" s="111"/>
      <c r="G51" s="109"/>
      <c r="H51" s="110"/>
      <c r="I51" s="111"/>
      <c r="J51" s="109"/>
      <c r="K51" s="110"/>
      <c r="L51" s="111"/>
      <c r="M51" s="106"/>
      <c r="N51" s="107"/>
      <c r="O51" s="108"/>
      <c r="P51" s="106"/>
      <c r="Q51" s="107"/>
      <c r="R51" s="108"/>
      <c r="S51" s="106"/>
      <c r="T51" s="107"/>
      <c r="U51" s="108"/>
      <c r="V51" s="106"/>
      <c r="W51" s="107"/>
      <c r="X51" s="108"/>
      <c r="Y51" s="106"/>
      <c r="Z51" s="122">
        <f t="shared" si="0"/>
      </c>
      <c r="AA51" s="122">
        <f t="shared" si="1"/>
      </c>
      <c r="AB51" s="122">
        <f t="shared" si="2"/>
      </c>
      <c r="AC51" s="70">
        <f t="shared" si="3"/>
      </c>
      <c r="AD51" s="70">
        <f t="shared" si="4"/>
      </c>
      <c r="AE51" s="66"/>
    </row>
    <row r="52" spans="1:31" s="37" customFormat="1" ht="12" customHeight="1">
      <c r="A52" s="65">
        <f t="shared" si="5"/>
      </c>
      <c r="B52" s="68"/>
      <c r="C52" s="68"/>
      <c r="D52" s="69"/>
      <c r="E52" s="110"/>
      <c r="F52" s="111"/>
      <c r="G52" s="109"/>
      <c r="H52" s="110"/>
      <c r="I52" s="111"/>
      <c r="J52" s="109"/>
      <c r="K52" s="110"/>
      <c r="L52" s="111"/>
      <c r="M52" s="106"/>
      <c r="N52" s="107"/>
      <c r="O52" s="108"/>
      <c r="P52" s="106"/>
      <c r="Q52" s="107"/>
      <c r="R52" s="108"/>
      <c r="S52" s="106"/>
      <c r="T52" s="107"/>
      <c r="U52" s="108"/>
      <c r="V52" s="106"/>
      <c r="W52" s="107"/>
      <c r="X52" s="108"/>
      <c r="Y52" s="106"/>
      <c r="Z52" s="122">
        <f t="shared" si="0"/>
      </c>
      <c r="AA52" s="122">
        <f t="shared" si="1"/>
      </c>
      <c r="AB52" s="122">
        <f t="shared" si="2"/>
      </c>
      <c r="AC52" s="70">
        <f t="shared" si="3"/>
      </c>
      <c r="AD52" s="70">
        <f t="shared" si="4"/>
      </c>
      <c r="AE52" s="66"/>
    </row>
    <row r="53" spans="1:31" s="37" customFormat="1" ht="12" customHeight="1">
      <c r="A53" s="65">
        <f t="shared" si="5"/>
      </c>
      <c r="B53" s="68"/>
      <c r="C53" s="68"/>
      <c r="D53" s="69"/>
      <c r="E53" s="110"/>
      <c r="F53" s="111"/>
      <c r="G53" s="109"/>
      <c r="H53" s="110"/>
      <c r="I53" s="111"/>
      <c r="J53" s="109"/>
      <c r="K53" s="110"/>
      <c r="L53" s="111"/>
      <c r="M53" s="106"/>
      <c r="N53" s="107"/>
      <c r="O53" s="108"/>
      <c r="P53" s="106"/>
      <c r="Q53" s="107"/>
      <c r="R53" s="108"/>
      <c r="S53" s="106"/>
      <c r="T53" s="107"/>
      <c r="U53" s="108"/>
      <c r="V53" s="106"/>
      <c r="W53" s="107"/>
      <c r="X53" s="108"/>
      <c r="Y53" s="106"/>
      <c r="Z53" s="122">
        <f t="shared" si="0"/>
      </c>
      <c r="AA53" s="122">
        <f t="shared" si="1"/>
      </c>
      <c r="AB53" s="122">
        <f t="shared" si="2"/>
      </c>
      <c r="AC53" s="70">
        <f t="shared" si="3"/>
      </c>
      <c r="AD53" s="70">
        <f t="shared" si="4"/>
      </c>
      <c r="AE53" s="66"/>
    </row>
    <row r="54" spans="1:31" s="37" customFormat="1" ht="12" customHeight="1">
      <c r="A54" s="65">
        <f t="shared" si="5"/>
      </c>
      <c r="B54" s="68"/>
      <c r="C54" s="68"/>
      <c r="D54" s="69"/>
      <c r="E54" s="110"/>
      <c r="F54" s="111"/>
      <c r="G54" s="109"/>
      <c r="H54" s="110"/>
      <c r="I54" s="111"/>
      <c r="J54" s="109"/>
      <c r="K54" s="110"/>
      <c r="L54" s="111"/>
      <c r="M54" s="106"/>
      <c r="N54" s="107"/>
      <c r="O54" s="108"/>
      <c r="P54" s="106"/>
      <c r="Q54" s="107"/>
      <c r="R54" s="108"/>
      <c r="S54" s="106"/>
      <c r="T54" s="107"/>
      <c r="U54" s="108"/>
      <c r="V54" s="106"/>
      <c r="W54" s="107"/>
      <c r="X54" s="108"/>
      <c r="Y54" s="106"/>
      <c r="Z54" s="122">
        <f t="shared" si="0"/>
      </c>
      <c r="AA54" s="122">
        <f t="shared" si="1"/>
      </c>
      <c r="AB54" s="122">
        <f t="shared" si="2"/>
      </c>
      <c r="AC54" s="70">
        <f t="shared" si="3"/>
      </c>
      <c r="AD54" s="70">
        <f t="shared" si="4"/>
      </c>
      <c r="AE54" s="66"/>
    </row>
    <row r="55" spans="1:31" s="37" customFormat="1" ht="12" customHeight="1">
      <c r="A55" s="65">
        <f t="shared" si="5"/>
      </c>
      <c r="B55" s="68"/>
      <c r="C55" s="68"/>
      <c r="D55" s="69"/>
      <c r="E55" s="110"/>
      <c r="F55" s="111"/>
      <c r="G55" s="109"/>
      <c r="H55" s="110"/>
      <c r="I55" s="111"/>
      <c r="J55" s="109"/>
      <c r="K55" s="110"/>
      <c r="L55" s="111"/>
      <c r="M55" s="106"/>
      <c r="N55" s="107"/>
      <c r="O55" s="108"/>
      <c r="P55" s="106"/>
      <c r="Q55" s="107"/>
      <c r="R55" s="108"/>
      <c r="S55" s="106"/>
      <c r="T55" s="107"/>
      <c r="U55" s="108"/>
      <c r="V55" s="106"/>
      <c r="W55" s="107"/>
      <c r="X55" s="108"/>
      <c r="Y55" s="106"/>
      <c r="Z55" s="122">
        <f t="shared" si="0"/>
      </c>
      <c r="AA55" s="122">
        <f t="shared" si="1"/>
      </c>
      <c r="AB55" s="122">
        <f t="shared" si="2"/>
      </c>
      <c r="AC55" s="70">
        <f t="shared" si="3"/>
      </c>
      <c r="AD55" s="70">
        <f t="shared" si="4"/>
      </c>
      <c r="AE55" s="66"/>
    </row>
    <row r="56" spans="1:31" s="37" customFormat="1" ht="12" customHeight="1">
      <c r="A56" s="65">
        <f t="shared" si="5"/>
      </c>
      <c r="B56" s="68"/>
      <c r="C56" s="68"/>
      <c r="D56" s="69"/>
      <c r="E56" s="110"/>
      <c r="F56" s="111"/>
      <c r="G56" s="109"/>
      <c r="H56" s="110"/>
      <c r="I56" s="111"/>
      <c r="J56" s="109"/>
      <c r="K56" s="110"/>
      <c r="L56" s="111"/>
      <c r="M56" s="106"/>
      <c r="N56" s="107"/>
      <c r="O56" s="108"/>
      <c r="P56" s="106"/>
      <c r="Q56" s="107"/>
      <c r="R56" s="108"/>
      <c r="S56" s="106"/>
      <c r="T56" s="107"/>
      <c r="U56" s="108"/>
      <c r="V56" s="106"/>
      <c r="W56" s="107"/>
      <c r="X56" s="108"/>
      <c r="Y56" s="106"/>
      <c r="Z56" s="122">
        <f t="shared" si="0"/>
      </c>
      <c r="AA56" s="122">
        <f t="shared" si="1"/>
      </c>
      <c r="AB56" s="122">
        <f t="shared" si="2"/>
      </c>
      <c r="AC56" s="70">
        <f t="shared" si="3"/>
      </c>
      <c r="AD56" s="70">
        <f t="shared" si="4"/>
      </c>
      <c r="AE56" s="66"/>
    </row>
    <row r="57" spans="1:31" s="37" customFormat="1" ht="12" customHeight="1">
      <c r="A57" s="65">
        <f t="shared" si="5"/>
      </c>
      <c r="B57" s="68"/>
      <c r="C57" s="68"/>
      <c r="D57" s="69"/>
      <c r="E57" s="110"/>
      <c r="F57" s="111"/>
      <c r="G57" s="109"/>
      <c r="H57" s="110"/>
      <c r="I57" s="111"/>
      <c r="J57" s="109"/>
      <c r="K57" s="110"/>
      <c r="L57" s="111"/>
      <c r="M57" s="106"/>
      <c r="N57" s="107"/>
      <c r="O57" s="108"/>
      <c r="P57" s="106"/>
      <c r="Q57" s="107"/>
      <c r="R57" s="108"/>
      <c r="S57" s="106"/>
      <c r="T57" s="107"/>
      <c r="U57" s="108"/>
      <c r="V57" s="106"/>
      <c r="W57" s="107"/>
      <c r="X57" s="108"/>
      <c r="Y57" s="106"/>
      <c r="Z57" s="122">
        <f t="shared" si="0"/>
      </c>
      <c r="AA57" s="122">
        <f t="shared" si="1"/>
      </c>
      <c r="AB57" s="122">
        <f t="shared" si="2"/>
      </c>
      <c r="AC57" s="70">
        <f t="shared" si="3"/>
      </c>
      <c r="AD57" s="70">
        <f t="shared" si="4"/>
      </c>
      <c r="AE57" s="66"/>
    </row>
    <row r="58" spans="1:31" s="37" customFormat="1" ht="12" customHeight="1">
      <c r="A58" s="65">
        <f t="shared" si="5"/>
      </c>
      <c r="B58" s="66"/>
      <c r="C58" s="66"/>
      <c r="D58" s="67"/>
      <c r="E58" s="107"/>
      <c r="F58" s="108"/>
      <c r="G58" s="106"/>
      <c r="H58" s="107"/>
      <c r="I58" s="108"/>
      <c r="J58" s="106"/>
      <c r="K58" s="107"/>
      <c r="L58" s="108"/>
      <c r="M58" s="106"/>
      <c r="N58" s="107"/>
      <c r="O58" s="108"/>
      <c r="P58" s="106"/>
      <c r="Q58" s="107"/>
      <c r="R58" s="108"/>
      <c r="S58" s="106"/>
      <c r="T58" s="107"/>
      <c r="U58" s="108"/>
      <c r="V58" s="106"/>
      <c r="W58" s="107"/>
      <c r="X58" s="108"/>
      <c r="Y58" s="106"/>
      <c r="Z58" s="122">
        <f t="shared" si="0"/>
      </c>
      <c r="AA58" s="122">
        <f t="shared" si="1"/>
      </c>
      <c r="AB58" s="122">
        <f t="shared" si="2"/>
      </c>
      <c r="AC58" s="70">
        <f t="shared" si="3"/>
      </c>
      <c r="AD58" s="70">
        <f t="shared" si="4"/>
      </c>
      <c r="AE58" s="66"/>
    </row>
    <row r="59" spans="1:31" s="37" customFormat="1" ht="12" customHeight="1">
      <c r="A59" s="65">
        <f t="shared" si="5"/>
      </c>
      <c r="B59" s="66"/>
      <c r="C59" s="66"/>
      <c r="D59" s="67"/>
      <c r="E59" s="107"/>
      <c r="F59" s="108"/>
      <c r="G59" s="106"/>
      <c r="H59" s="107"/>
      <c r="I59" s="108"/>
      <c r="J59" s="106"/>
      <c r="K59" s="107"/>
      <c r="L59" s="108"/>
      <c r="M59" s="106"/>
      <c r="N59" s="107"/>
      <c r="O59" s="108"/>
      <c r="P59" s="106"/>
      <c r="Q59" s="107"/>
      <c r="R59" s="108"/>
      <c r="S59" s="106"/>
      <c r="T59" s="107"/>
      <c r="U59" s="108"/>
      <c r="V59" s="106"/>
      <c r="W59" s="107"/>
      <c r="X59" s="108"/>
      <c r="Y59" s="106"/>
      <c r="Z59" s="122">
        <f t="shared" si="0"/>
      </c>
      <c r="AA59" s="122">
        <f t="shared" si="1"/>
      </c>
      <c r="AB59" s="122">
        <f t="shared" si="2"/>
      </c>
      <c r="AC59" s="70">
        <f t="shared" si="3"/>
      </c>
      <c r="AD59" s="70">
        <f t="shared" si="4"/>
      </c>
      <c r="AE59" s="66"/>
    </row>
    <row r="60" spans="1:31" s="37" customFormat="1" ht="12" customHeight="1">
      <c r="A60" s="65">
        <f t="shared" si="5"/>
      </c>
      <c r="B60" s="66"/>
      <c r="C60" s="66"/>
      <c r="D60" s="67"/>
      <c r="E60" s="107"/>
      <c r="F60" s="108"/>
      <c r="G60" s="106"/>
      <c r="H60" s="107"/>
      <c r="I60" s="108"/>
      <c r="J60" s="106"/>
      <c r="K60" s="107"/>
      <c r="L60" s="108"/>
      <c r="M60" s="106"/>
      <c r="N60" s="107"/>
      <c r="O60" s="108"/>
      <c r="P60" s="106"/>
      <c r="Q60" s="107"/>
      <c r="R60" s="108"/>
      <c r="S60" s="106"/>
      <c r="T60" s="107"/>
      <c r="U60" s="108"/>
      <c r="V60" s="106"/>
      <c r="W60" s="107"/>
      <c r="X60" s="108"/>
      <c r="Y60" s="106"/>
      <c r="Z60" s="122">
        <f t="shared" si="0"/>
      </c>
      <c r="AA60" s="122">
        <f t="shared" si="1"/>
      </c>
      <c r="AB60" s="122">
        <f t="shared" si="2"/>
      </c>
      <c r="AC60" s="70">
        <f t="shared" si="3"/>
      </c>
      <c r="AD60" s="70">
        <f t="shared" si="4"/>
      </c>
      <c r="AE60" s="66"/>
    </row>
    <row r="61" spans="1:31" s="37" customFormat="1" ht="12" customHeight="1">
      <c r="A61" s="65">
        <f t="shared" si="5"/>
      </c>
      <c r="B61" s="66"/>
      <c r="C61" s="66"/>
      <c r="D61" s="67"/>
      <c r="E61" s="107"/>
      <c r="F61" s="108"/>
      <c r="G61" s="106"/>
      <c r="H61" s="107"/>
      <c r="I61" s="108"/>
      <c r="J61" s="106"/>
      <c r="K61" s="107"/>
      <c r="L61" s="108"/>
      <c r="M61" s="106"/>
      <c r="N61" s="107"/>
      <c r="O61" s="108"/>
      <c r="P61" s="106"/>
      <c r="Q61" s="107"/>
      <c r="R61" s="108"/>
      <c r="S61" s="106"/>
      <c r="T61" s="107"/>
      <c r="U61" s="108"/>
      <c r="V61" s="106"/>
      <c r="W61" s="107"/>
      <c r="X61" s="108"/>
      <c r="Y61" s="106"/>
      <c r="Z61" s="122">
        <f t="shared" si="0"/>
      </c>
      <c r="AA61" s="122">
        <f t="shared" si="1"/>
      </c>
      <c r="AB61" s="122">
        <f t="shared" si="2"/>
      </c>
      <c r="AC61" s="70">
        <f t="shared" si="3"/>
      </c>
      <c r="AD61" s="70">
        <f t="shared" si="4"/>
      </c>
      <c r="AE61" s="66"/>
    </row>
    <row r="62" spans="1:31" s="37" customFormat="1" ht="12" customHeight="1">
      <c r="A62" s="65">
        <f t="shared" si="5"/>
      </c>
      <c r="B62" s="66"/>
      <c r="C62" s="66"/>
      <c r="D62" s="67"/>
      <c r="E62" s="107"/>
      <c r="F62" s="108"/>
      <c r="G62" s="106"/>
      <c r="H62" s="107"/>
      <c r="I62" s="108"/>
      <c r="J62" s="106"/>
      <c r="K62" s="107"/>
      <c r="L62" s="108"/>
      <c r="M62" s="106"/>
      <c r="N62" s="107"/>
      <c r="O62" s="108"/>
      <c r="P62" s="106"/>
      <c r="Q62" s="107"/>
      <c r="R62" s="108"/>
      <c r="S62" s="106"/>
      <c r="T62" s="107"/>
      <c r="U62" s="108"/>
      <c r="V62" s="106"/>
      <c r="W62" s="107"/>
      <c r="X62" s="108"/>
      <c r="Y62" s="106"/>
      <c r="Z62" s="122">
        <f t="shared" si="0"/>
      </c>
      <c r="AA62" s="122">
        <f t="shared" si="1"/>
      </c>
      <c r="AB62" s="122">
        <f t="shared" si="2"/>
      </c>
      <c r="AC62" s="70">
        <f t="shared" si="3"/>
      </c>
      <c r="AD62" s="70">
        <f t="shared" si="4"/>
      </c>
      <c r="AE62" s="66"/>
    </row>
    <row r="63" spans="1:31" s="37" customFormat="1" ht="12" customHeight="1">
      <c r="A63" s="65">
        <f t="shared" si="5"/>
      </c>
      <c r="B63" s="66"/>
      <c r="C63" s="66"/>
      <c r="D63" s="67"/>
      <c r="E63" s="107"/>
      <c r="F63" s="108"/>
      <c r="G63" s="106"/>
      <c r="H63" s="107"/>
      <c r="I63" s="108"/>
      <c r="J63" s="106"/>
      <c r="K63" s="107"/>
      <c r="L63" s="108"/>
      <c r="M63" s="106"/>
      <c r="N63" s="107"/>
      <c r="O63" s="108"/>
      <c r="P63" s="106"/>
      <c r="Q63" s="107"/>
      <c r="R63" s="108"/>
      <c r="S63" s="106"/>
      <c r="T63" s="107"/>
      <c r="U63" s="108"/>
      <c r="V63" s="106"/>
      <c r="W63" s="107"/>
      <c r="X63" s="108"/>
      <c r="Y63" s="106"/>
      <c r="Z63" s="122">
        <f t="shared" si="0"/>
      </c>
      <c r="AA63" s="122">
        <f t="shared" si="1"/>
      </c>
      <c r="AB63" s="122">
        <f t="shared" si="2"/>
      </c>
      <c r="AC63" s="70">
        <f t="shared" si="3"/>
      </c>
      <c r="AD63" s="70">
        <f t="shared" si="4"/>
      </c>
      <c r="AE63" s="66"/>
    </row>
    <row r="64" spans="1:31" s="37" customFormat="1" ht="12" customHeight="1">
      <c r="A64" s="65">
        <f t="shared" si="5"/>
      </c>
      <c r="B64" s="66"/>
      <c r="C64" s="66"/>
      <c r="D64" s="67"/>
      <c r="E64" s="107"/>
      <c r="F64" s="108"/>
      <c r="G64" s="106"/>
      <c r="H64" s="107"/>
      <c r="I64" s="108"/>
      <c r="J64" s="106"/>
      <c r="K64" s="107"/>
      <c r="L64" s="108"/>
      <c r="M64" s="106"/>
      <c r="N64" s="107"/>
      <c r="O64" s="108"/>
      <c r="P64" s="106"/>
      <c r="Q64" s="107"/>
      <c r="R64" s="108"/>
      <c r="S64" s="106"/>
      <c r="T64" s="107"/>
      <c r="U64" s="108"/>
      <c r="V64" s="106"/>
      <c r="W64" s="107"/>
      <c r="X64" s="108"/>
      <c r="Y64" s="106"/>
      <c r="Z64" s="122">
        <f t="shared" si="0"/>
      </c>
      <c r="AA64" s="122">
        <f t="shared" si="1"/>
      </c>
      <c r="AB64" s="122">
        <f t="shared" si="2"/>
      </c>
      <c r="AC64" s="70">
        <f t="shared" si="3"/>
      </c>
      <c r="AD64" s="70">
        <f t="shared" si="4"/>
      </c>
      <c r="AE64" s="66"/>
    </row>
    <row r="65" spans="1:31" s="37" customFormat="1" ht="12" customHeight="1">
      <c r="A65" s="65">
        <f t="shared" si="5"/>
      </c>
      <c r="B65" s="66"/>
      <c r="C65" s="66"/>
      <c r="D65" s="67"/>
      <c r="E65" s="107"/>
      <c r="F65" s="108"/>
      <c r="G65" s="106"/>
      <c r="H65" s="107"/>
      <c r="I65" s="108"/>
      <c r="J65" s="106"/>
      <c r="K65" s="107"/>
      <c r="L65" s="108"/>
      <c r="M65" s="106"/>
      <c r="N65" s="107"/>
      <c r="O65" s="108"/>
      <c r="P65" s="106"/>
      <c r="Q65" s="107"/>
      <c r="R65" s="108"/>
      <c r="S65" s="106"/>
      <c r="T65" s="107"/>
      <c r="U65" s="108"/>
      <c r="V65" s="106"/>
      <c r="W65" s="107"/>
      <c r="X65" s="108"/>
      <c r="Y65" s="106"/>
      <c r="Z65" s="122">
        <f t="shared" si="0"/>
      </c>
      <c r="AA65" s="122">
        <f t="shared" si="1"/>
      </c>
      <c r="AB65" s="122">
        <f t="shared" si="2"/>
      </c>
      <c r="AC65" s="70">
        <f t="shared" si="3"/>
      </c>
      <c r="AD65" s="70">
        <f t="shared" si="4"/>
      </c>
      <c r="AE65" s="66"/>
    </row>
    <row r="66" spans="1:31" s="37" customFormat="1" ht="12" customHeight="1">
      <c r="A66" s="65">
        <f t="shared" si="5"/>
      </c>
      <c r="B66" s="66"/>
      <c r="C66" s="66"/>
      <c r="D66" s="67"/>
      <c r="E66" s="107"/>
      <c r="F66" s="108"/>
      <c r="G66" s="106"/>
      <c r="H66" s="107"/>
      <c r="I66" s="108"/>
      <c r="J66" s="106"/>
      <c r="K66" s="107"/>
      <c r="L66" s="108"/>
      <c r="M66" s="106"/>
      <c r="N66" s="107"/>
      <c r="O66" s="108"/>
      <c r="P66" s="106"/>
      <c r="Q66" s="107"/>
      <c r="R66" s="108"/>
      <c r="S66" s="106"/>
      <c r="T66" s="107"/>
      <c r="U66" s="108"/>
      <c r="V66" s="106"/>
      <c r="W66" s="107"/>
      <c r="X66" s="108"/>
      <c r="Y66" s="106"/>
      <c r="Z66" s="122">
        <f t="shared" si="0"/>
      </c>
      <c r="AA66" s="122">
        <f t="shared" si="1"/>
      </c>
      <c r="AB66" s="122">
        <f t="shared" si="2"/>
      </c>
      <c r="AC66" s="70">
        <f t="shared" si="3"/>
      </c>
      <c r="AD66" s="70">
        <f t="shared" si="4"/>
      </c>
      <c r="AE66" s="66"/>
    </row>
    <row r="67" spans="1:31" s="37" customFormat="1" ht="12" customHeight="1">
      <c r="A67" s="65">
        <f t="shared" si="5"/>
      </c>
      <c r="B67" s="66"/>
      <c r="C67" s="66"/>
      <c r="D67" s="67"/>
      <c r="E67" s="107"/>
      <c r="F67" s="108"/>
      <c r="G67" s="106"/>
      <c r="H67" s="107"/>
      <c r="I67" s="108"/>
      <c r="J67" s="106"/>
      <c r="K67" s="107"/>
      <c r="L67" s="108"/>
      <c r="M67" s="106"/>
      <c r="N67" s="107"/>
      <c r="O67" s="108"/>
      <c r="P67" s="106"/>
      <c r="Q67" s="107"/>
      <c r="R67" s="108"/>
      <c r="S67" s="106"/>
      <c r="T67" s="107"/>
      <c r="U67" s="108"/>
      <c r="V67" s="106"/>
      <c r="W67" s="107"/>
      <c r="X67" s="108"/>
      <c r="Y67" s="106"/>
      <c r="Z67" s="122">
        <f t="shared" si="0"/>
      </c>
      <c r="AA67" s="122">
        <f t="shared" si="1"/>
      </c>
      <c r="AB67" s="122">
        <f t="shared" si="2"/>
      </c>
      <c r="AC67" s="70">
        <f t="shared" si="3"/>
      </c>
      <c r="AD67" s="70">
        <f t="shared" si="4"/>
      </c>
      <c r="AE67" s="66"/>
    </row>
    <row r="68" spans="1:31" s="37" customFormat="1" ht="12" customHeight="1">
      <c r="A68" s="65">
        <f t="shared" si="5"/>
      </c>
      <c r="B68" s="66"/>
      <c r="C68" s="66"/>
      <c r="D68" s="67"/>
      <c r="E68" s="107"/>
      <c r="F68" s="108"/>
      <c r="G68" s="106"/>
      <c r="H68" s="107"/>
      <c r="I68" s="108"/>
      <c r="J68" s="106"/>
      <c r="K68" s="107"/>
      <c r="L68" s="108"/>
      <c r="M68" s="106"/>
      <c r="N68" s="107"/>
      <c r="O68" s="108"/>
      <c r="P68" s="106"/>
      <c r="Q68" s="107"/>
      <c r="R68" s="108"/>
      <c r="S68" s="106"/>
      <c r="T68" s="107"/>
      <c r="U68" s="108"/>
      <c r="V68" s="106"/>
      <c r="W68" s="107"/>
      <c r="X68" s="108"/>
      <c r="Y68" s="106"/>
      <c r="Z68" s="122">
        <f t="shared" si="0"/>
      </c>
      <c r="AA68" s="122">
        <f t="shared" si="1"/>
      </c>
      <c r="AB68" s="122">
        <f t="shared" si="2"/>
      </c>
      <c r="AC68" s="70">
        <f t="shared" si="3"/>
      </c>
      <c r="AD68" s="70">
        <f t="shared" si="4"/>
      </c>
      <c r="AE68" s="66"/>
    </row>
    <row r="69" spans="1:31" s="37" customFormat="1" ht="12" customHeight="1">
      <c r="A69" s="65">
        <f t="shared" si="5"/>
      </c>
      <c r="B69" s="66"/>
      <c r="C69" s="66"/>
      <c r="D69" s="67"/>
      <c r="E69" s="107"/>
      <c r="F69" s="108"/>
      <c r="G69" s="106"/>
      <c r="H69" s="107"/>
      <c r="I69" s="108"/>
      <c r="J69" s="106"/>
      <c r="K69" s="107"/>
      <c r="L69" s="108"/>
      <c r="M69" s="106"/>
      <c r="N69" s="107"/>
      <c r="O69" s="108"/>
      <c r="P69" s="106"/>
      <c r="Q69" s="107"/>
      <c r="R69" s="108"/>
      <c r="S69" s="106"/>
      <c r="T69" s="107"/>
      <c r="U69" s="108"/>
      <c r="V69" s="106"/>
      <c r="W69" s="107"/>
      <c r="X69" s="108"/>
      <c r="Y69" s="106"/>
      <c r="Z69" s="122">
        <f t="shared" si="0"/>
      </c>
      <c r="AA69" s="122">
        <f t="shared" si="1"/>
      </c>
      <c r="AB69" s="122">
        <f t="shared" si="2"/>
      </c>
      <c r="AC69" s="70">
        <f t="shared" si="3"/>
      </c>
      <c r="AD69" s="70">
        <f t="shared" si="4"/>
      </c>
      <c r="AE69" s="66"/>
    </row>
    <row r="70" spans="1:31" s="37" customFormat="1" ht="12" customHeight="1">
      <c r="A70" s="65">
        <f t="shared" si="5"/>
      </c>
      <c r="B70" s="66"/>
      <c r="C70" s="66"/>
      <c r="D70" s="67"/>
      <c r="E70" s="107"/>
      <c r="F70" s="108"/>
      <c r="G70" s="106"/>
      <c r="H70" s="107"/>
      <c r="I70" s="108"/>
      <c r="J70" s="106"/>
      <c r="K70" s="107"/>
      <c r="L70" s="108"/>
      <c r="M70" s="106"/>
      <c r="N70" s="107"/>
      <c r="O70" s="108"/>
      <c r="P70" s="106"/>
      <c r="Q70" s="107"/>
      <c r="R70" s="108"/>
      <c r="S70" s="106"/>
      <c r="T70" s="107"/>
      <c r="U70" s="108"/>
      <c r="V70" s="106"/>
      <c r="W70" s="107"/>
      <c r="X70" s="108"/>
      <c r="Y70" s="106"/>
      <c r="Z70" s="122">
        <f t="shared" si="0"/>
      </c>
      <c r="AA70" s="122">
        <f t="shared" si="1"/>
      </c>
      <c r="AB70" s="122">
        <f t="shared" si="2"/>
      </c>
      <c r="AC70" s="70">
        <f t="shared" si="3"/>
      </c>
      <c r="AD70" s="70">
        <f t="shared" si="4"/>
      </c>
      <c r="AE70" s="66"/>
    </row>
    <row r="71" spans="1:31" s="37" customFormat="1" ht="12" customHeight="1">
      <c r="A71" s="65">
        <f t="shared" si="5"/>
      </c>
      <c r="B71" s="66"/>
      <c r="C71" s="66"/>
      <c r="D71" s="67"/>
      <c r="E71" s="107"/>
      <c r="F71" s="108"/>
      <c r="G71" s="106"/>
      <c r="H71" s="107"/>
      <c r="I71" s="108"/>
      <c r="J71" s="106"/>
      <c r="K71" s="107"/>
      <c r="L71" s="108"/>
      <c r="M71" s="106"/>
      <c r="N71" s="107"/>
      <c r="O71" s="108"/>
      <c r="P71" s="106"/>
      <c r="Q71" s="107"/>
      <c r="R71" s="108"/>
      <c r="S71" s="106"/>
      <c r="T71" s="107"/>
      <c r="U71" s="108"/>
      <c r="V71" s="106"/>
      <c r="W71" s="107"/>
      <c r="X71" s="108"/>
      <c r="Y71" s="106"/>
      <c r="Z71" s="122">
        <f t="shared" si="0"/>
      </c>
      <c r="AA71" s="122">
        <f t="shared" si="1"/>
      </c>
      <c r="AB71" s="122">
        <f t="shared" si="2"/>
      </c>
      <c r="AC71" s="70">
        <f t="shared" si="3"/>
      </c>
      <c r="AD71" s="70">
        <f t="shared" si="4"/>
      </c>
      <c r="AE71" s="66"/>
    </row>
    <row r="72" spans="1:31" s="37" customFormat="1" ht="12" customHeight="1">
      <c r="A72" s="65">
        <f t="shared" si="5"/>
      </c>
      <c r="B72" s="66"/>
      <c r="C72" s="66"/>
      <c r="D72" s="67"/>
      <c r="E72" s="107"/>
      <c r="F72" s="108"/>
      <c r="G72" s="106"/>
      <c r="H72" s="107"/>
      <c r="I72" s="108"/>
      <c r="J72" s="106"/>
      <c r="K72" s="107"/>
      <c r="L72" s="108"/>
      <c r="M72" s="106"/>
      <c r="N72" s="107"/>
      <c r="O72" s="108"/>
      <c r="P72" s="106"/>
      <c r="Q72" s="107"/>
      <c r="R72" s="108"/>
      <c r="S72" s="106"/>
      <c r="T72" s="107"/>
      <c r="U72" s="108"/>
      <c r="V72" s="106"/>
      <c r="W72" s="107"/>
      <c r="X72" s="108"/>
      <c r="Y72" s="106"/>
      <c r="Z72" s="122">
        <f t="shared" si="0"/>
      </c>
      <c r="AA72" s="122">
        <f t="shared" si="1"/>
      </c>
      <c r="AB72" s="122">
        <f t="shared" si="2"/>
      </c>
      <c r="AC72" s="70">
        <f t="shared" si="3"/>
      </c>
      <c r="AD72" s="70">
        <f t="shared" si="4"/>
      </c>
      <c r="AE72" s="66"/>
    </row>
    <row r="73" spans="1:31" s="37" customFormat="1" ht="12" customHeight="1">
      <c r="A73" s="65">
        <f t="shared" si="5"/>
      </c>
      <c r="B73" s="66"/>
      <c r="C73" s="66"/>
      <c r="D73" s="67"/>
      <c r="E73" s="107"/>
      <c r="F73" s="108"/>
      <c r="G73" s="106"/>
      <c r="H73" s="107"/>
      <c r="I73" s="108"/>
      <c r="J73" s="106"/>
      <c r="K73" s="107"/>
      <c r="L73" s="108"/>
      <c r="M73" s="106"/>
      <c r="N73" s="107"/>
      <c r="O73" s="108"/>
      <c r="P73" s="106"/>
      <c r="Q73" s="107"/>
      <c r="R73" s="108"/>
      <c r="S73" s="106"/>
      <c r="T73" s="107"/>
      <c r="U73" s="108"/>
      <c r="V73" s="106"/>
      <c r="W73" s="107"/>
      <c r="X73" s="108"/>
      <c r="Y73" s="106"/>
      <c r="Z73" s="122">
        <f t="shared" si="0"/>
      </c>
      <c r="AA73" s="122">
        <f t="shared" si="1"/>
      </c>
      <c r="AB73" s="122">
        <f t="shared" si="2"/>
      </c>
      <c r="AC73" s="70">
        <f t="shared" si="3"/>
      </c>
      <c r="AD73" s="70">
        <f t="shared" si="4"/>
      </c>
      <c r="AE73" s="66"/>
    </row>
    <row r="74" spans="1:31" s="37" customFormat="1" ht="12" customHeight="1">
      <c r="A74" s="65">
        <f t="shared" si="5"/>
      </c>
      <c r="B74" s="66"/>
      <c r="C74" s="66"/>
      <c r="D74" s="67"/>
      <c r="E74" s="107"/>
      <c r="F74" s="108"/>
      <c r="G74" s="106"/>
      <c r="H74" s="107"/>
      <c r="I74" s="108"/>
      <c r="J74" s="106"/>
      <c r="K74" s="107"/>
      <c r="L74" s="108"/>
      <c r="M74" s="106"/>
      <c r="N74" s="107"/>
      <c r="O74" s="108"/>
      <c r="P74" s="106"/>
      <c r="Q74" s="107"/>
      <c r="R74" s="108"/>
      <c r="S74" s="106"/>
      <c r="T74" s="107"/>
      <c r="U74" s="108"/>
      <c r="V74" s="106"/>
      <c r="W74" s="107"/>
      <c r="X74" s="108"/>
      <c r="Y74" s="106"/>
      <c r="Z74" s="122">
        <f t="shared" si="0"/>
      </c>
      <c r="AA74" s="122">
        <f t="shared" si="1"/>
      </c>
      <c r="AB74" s="122">
        <f t="shared" si="2"/>
      </c>
      <c r="AC74" s="70">
        <f t="shared" si="3"/>
      </c>
      <c r="AD74" s="70">
        <f t="shared" si="4"/>
      </c>
      <c r="AE74" s="66"/>
    </row>
    <row r="75" spans="1:31" s="37" customFormat="1" ht="12" customHeight="1">
      <c r="A75" s="65">
        <f t="shared" si="5"/>
      </c>
      <c r="B75" s="66"/>
      <c r="C75" s="66"/>
      <c r="D75" s="67"/>
      <c r="E75" s="107"/>
      <c r="F75" s="108"/>
      <c r="G75" s="106"/>
      <c r="H75" s="107"/>
      <c r="I75" s="108"/>
      <c r="J75" s="106"/>
      <c r="K75" s="107"/>
      <c r="L75" s="108"/>
      <c r="M75" s="106"/>
      <c r="N75" s="107"/>
      <c r="O75" s="108"/>
      <c r="P75" s="106"/>
      <c r="Q75" s="107"/>
      <c r="R75" s="108"/>
      <c r="S75" s="106"/>
      <c r="T75" s="107"/>
      <c r="U75" s="108"/>
      <c r="V75" s="106"/>
      <c r="W75" s="107"/>
      <c r="X75" s="108"/>
      <c r="Y75" s="106"/>
      <c r="Z75" s="122">
        <f t="shared" si="0"/>
      </c>
      <c r="AA75" s="122">
        <f t="shared" si="1"/>
      </c>
      <c r="AB75" s="122">
        <f t="shared" si="2"/>
      </c>
      <c r="AC75" s="70">
        <f t="shared" si="3"/>
      </c>
      <c r="AD75" s="70">
        <f t="shared" si="4"/>
      </c>
      <c r="AE75" s="66"/>
    </row>
    <row r="76" spans="1:31" s="37" customFormat="1" ht="12" customHeight="1">
      <c r="A76" s="65">
        <f t="shared" si="5"/>
      </c>
      <c r="B76" s="66"/>
      <c r="C76" s="66"/>
      <c r="D76" s="67"/>
      <c r="E76" s="107"/>
      <c r="F76" s="108"/>
      <c r="G76" s="106"/>
      <c r="H76" s="107"/>
      <c r="I76" s="108"/>
      <c r="J76" s="106"/>
      <c r="K76" s="107"/>
      <c r="L76" s="108"/>
      <c r="M76" s="106"/>
      <c r="N76" s="107"/>
      <c r="O76" s="108"/>
      <c r="P76" s="106"/>
      <c r="Q76" s="107"/>
      <c r="R76" s="108"/>
      <c r="S76" s="106"/>
      <c r="T76" s="107"/>
      <c r="U76" s="108"/>
      <c r="V76" s="106"/>
      <c r="W76" s="107"/>
      <c r="X76" s="108"/>
      <c r="Y76" s="106"/>
      <c r="Z76" s="122">
        <f t="shared" si="0"/>
      </c>
      <c r="AA76" s="122">
        <f t="shared" si="1"/>
      </c>
      <c r="AB76" s="122">
        <f t="shared" si="2"/>
      </c>
      <c r="AC76" s="70">
        <f t="shared" si="3"/>
      </c>
      <c r="AD76" s="70">
        <f t="shared" si="4"/>
      </c>
      <c r="AE76" s="66"/>
    </row>
    <row r="77" spans="1:31" s="37" customFormat="1" ht="12" customHeight="1">
      <c r="A77" s="65">
        <f t="shared" si="5"/>
      </c>
      <c r="B77" s="66"/>
      <c r="C77" s="66"/>
      <c r="D77" s="67"/>
      <c r="E77" s="107"/>
      <c r="F77" s="108"/>
      <c r="G77" s="106"/>
      <c r="H77" s="107"/>
      <c r="I77" s="108"/>
      <c r="J77" s="106"/>
      <c r="K77" s="107"/>
      <c r="L77" s="108"/>
      <c r="M77" s="106"/>
      <c r="N77" s="107"/>
      <c r="O77" s="108"/>
      <c r="P77" s="106"/>
      <c r="Q77" s="107"/>
      <c r="R77" s="108"/>
      <c r="S77" s="106"/>
      <c r="T77" s="107"/>
      <c r="U77" s="108"/>
      <c r="V77" s="106"/>
      <c r="W77" s="107"/>
      <c r="X77" s="108"/>
      <c r="Y77" s="106"/>
      <c r="Z77" s="122">
        <f t="shared" si="0"/>
      </c>
      <c r="AA77" s="122">
        <f t="shared" si="1"/>
      </c>
      <c r="AB77" s="122">
        <f t="shared" si="2"/>
      </c>
      <c r="AC77" s="70">
        <f t="shared" si="3"/>
      </c>
      <c r="AD77" s="70">
        <f t="shared" si="4"/>
      </c>
      <c r="AE77" s="66"/>
    </row>
    <row r="78" spans="1:31" s="37" customFormat="1" ht="12" customHeight="1">
      <c r="A78" s="65">
        <f t="shared" si="5"/>
      </c>
      <c r="B78" s="66"/>
      <c r="C78" s="66"/>
      <c r="D78" s="67"/>
      <c r="E78" s="107"/>
      <c r="F78" s="108"/>
      <c r="G78" s="106"/>
      <c r="H78" s="107"/>
      <c r="I78" s="108"/>
      <c r="J78" s="106"/>
      <c r="K78" s="107"/>
      <c r="L78" s="108"/>
      <c r="M78" s="106"/>
      <c r="N78" s="107"/>
      <c r="O78" s="108"/>
      <c r="P78" s="106"/>
      <c r="Q78" s="107"/>
      <c r="R78" s="108"/>
      <c r="S78" s="106"/>
      <c r="T78" s="107"/>
      <c r="U78" s="108"/>
      <c r="V78" s="106"/>
      <c r="W78" s="107"/>
      <c r="X78" s="108"/>
      <c r="Y78" s="106"/>
      <c r="Z78" s="122">
        <f t="shared" si="0"/>
      </c>
      <c r="AA78" s="122">
        <f t="shared" si="1"/>
      </c>
      <c r="AB78" s="122">
        <f t="shared" si="2"/>
      </c>
      <c r="AC78" s="70">
        <f t="shared" si="3"/>
      </c>
      <c r="AD78" s="70">
        <f t="shared" si="4"/>
      </c>
      <c r="AE78" s="66"/>
    </row>
    <row r="79" spans="1:31" s="37" customFormat="1" ht="12" customHeight="1">
      <c r="A79" s="65">
        <f t="shared" si="5"/>
      </c>
      <c r="B79" s="66"/>
      <c r="C79" s="66"/>
      <c r="D79" s="67"/>
      <c r="E79" s="107"/>
      <c r="F79" s="108"/>
      <c r="G79" s="106"/>
      <c r="H79" s="107"/>
      <c r="I79" s="108"/>
      <c r="J79" s="106"/>
      <c r="K79" s="107"/>
      <c r="L79" s="108"/>
      <c r="M79" s="106"/>
      <c r="N79" s="107"/>
      <c r="O79" s="108"/>
      <c r="P79" s="106"/>
      <c r="Q79" s="107"/>
      <c r="R79" s="108"/>
      <c r="S79" s="106"/>
      <c r="T79" s="107"/>
      <c r="U79" s="108"/>
      <c r="V79" s="106"/>
      <c r="W79" s="107"/>
      <c r="X79" s="108"/>
      <c r="Y79" s="106"/>
      <c r="Z79" s="122">
        <f t="shared" si="0"/>
      </c>
      <c r="AA79" s="122">
        <f t="shared" si="1"/>
      </c>
      <c r="AB79" s="122">
        <f t="shared" si="2"/>
      </c>
      <c r="AC79" s="70">
        <f t="shared" si="3"/>
      </c>
      <c r="AD79" s="70">
        <f t="shared" si="4"/>
      </c>
      <c r="AE79" s="66"/>
    </row>
    <row r="80" spans="1:31" s="37" customFormat="1" ht="12" customHeight="1">
      <c r="A80" s="65">
        <f t="shared" si="5"/>
      </c>
      <c r="B80" s="66"/>
      <c r="C80" s="66"/>
      <c r="D80" s="67"/>
      <c r="E80" s="107"/>
      <c r="F80" s="108"/>
      <c r="G80" s="106"/>
      <c r="H80" s="107"/>
      <c r="I80" s="108"/>
      <c r="J80" s="106"/>
      <c r="K80" s="107"/>
      <c r="L80" s="108"/>
      <c r="M80" s="106"/>
      <c r="N80" s="107"/>
      <c r="O80" s="108"/>
      <c r="P80" s="106"/>
      <c r="Q80" s="107"/>
      <c r="R80" s="108"/>
      <c r="S80" s="106"/>
      <c r="T80" s="107"/>
      <c r="U80" s="108"/>
      <c r="V80" s="106"/>
      <c r="W80" s="107"/>
      <c r="X80" s="108"/>
      <c r="Y80" s="106"/>
      <c r="Z80" s="122">
        <f t="shared" si="0"/>
      </c>
      <c r="AA80" s="122">
        <f t="shared" si="1"/>
      </c>
      <c r="AB80" s="122">
        <f t="shared" si="2"/>
      </c>
      <c r="AC80" s="70">
        <f t="shared" si="3"/>
      </c>
      <c r="AD80" s="70">
        <f t="shared" si="4"/>
      </c>
      <c r="AE80" s="66"/>
    </row>
    <row r="81" spans="1:31" s="37" customFormat="1" ht="12" customHeight="1">
      <c r="A81" s="65">
        <f t="shared" si="5"/>
      </c>
      <c r="B81" s="66"/>
      <c r="C81" s="66"/>
      <c r="D81" s="67"/>
      <c r="E81" s="107"/>
      <c r="F81" s="108"/>
      <c r="G81" s="106"/>
      <c r="H81" s="107"/>
      <c r="I81" s="108"/>
      <c r="J81" s="106"/>
      <c r="K81" s="107"/>
      <c r="L81" s="108"/>
      <c r="M81" s="106"/>
      <c r="N81" s="107"/>
      <c r="O81" s="108"/>
      <c r="P81" s="106"/>
      <c r="Q81" s="107"/>
      <c r="R81" s="108"/>
      <c r="S81" s="106"/>
      <c r="T81" s="107"/>
      <c r="U81" s="108"/>
      <c r="V81" s="106"/>
      <c r="W81" s="107"/>
      <c r="X81" s="108"/>
      <c r="Y81" s="106"/>
      <c r="Z81" s="122">
        <f t="shared" si="0"/>
      </c>
      <c r="AA81" s="122">
        <f t="shared" si="1"/>
      </c>
      <c r="AB81" s="122">
        <f t="shared" si="2"/>
      </c>
      <c r="AC81" s="70">
        <f t="shared" si="3"/>
      </c>
      <c r="AD81" s="70">
        <f t="shared" si="4"/>
      </c>
      <c r="AE81" s="66"/>
    </row>
    <row r="82" spans="1:31" s="37" customFormat="1" ht="12" customHeight="1">
      <c r="A82" s="65">
        <f t="shared" si="5"/>
      </c>
      <c r="B82" s="66"/>
      <c r="C82" s="66"/>
      <c r="D82" s="67"/>
      <c r="E82" s="107"/>
      <c r="F82" s="108"/>
      <c r="G82" s="106"/>
      <c r="H82" s="107"/>
      <c r="I82" s="108"/>
      <c r="J82" s="106"/>
      <c r="K82" s="107"/>
      <c r="L82" s="108"/>
      <c r="M82" s="106"/>
      <c r="N82" s="107"/>
      <c r="O82" s="108"/>
      <c r="P82" s="106"/>
      <c r="Q82" s="107"/>
      <c r="R82" s="108"/>
      <c r="S82" s="106"/>
      <c r="T82" s="107"/>
      <c r="U82" s="108"/>
      <c r="V82" s="106"/>
      <c r="W82" s="107"/>
      <c r="X82" s="108"/>
      <c r="Y82" s="106"/>
      <c r="Z82" s="122">
        <f t="shared" si="0"/>
      </c>
      <c r="AA82" s="122">
        <f t="shared" si="1"/>
      </c>
      <c r="AB82" s="122">
        <f t="shared" si="2"/>
      </c>
      <c r="AC82" s="70">
        <f t="shared" si="3"/>
      </c>
      <c r="AD82" s="70">
        <f t="shared" si="4"/>
      </c>
      <c r="AE82" s="66"/>
    </row>
    <row r="83" spans="1:31" s="37" customFormat="1" ht="12" customHeight="1">
      <c r="A83" s="65">
        <f t="shared" si="5"/>
      </c>
      <c r="B83" s="66"/>
      <c r="C83" s="66"/>
      <c r="D83" s="67"/>
      <c r="E83" s="107"/>
      <c r="F83" s="108"/>
      <c r="G83" s="106"/>
      <c r="H83" s="107"/>
      <c r="I83" s="108"/>
      <c r="J83" s="106"/>
      <c r="K83" s="107"/>
      <c r="L83" s="108"/>
      <c r="M83" s="106"/>
      <c r="N83" s="107"/>
      <c r="O83" s="108"/>
      <c r="P83" s="106"/>
      <c r="Q83" s="107"/>
      <c r="R83" s="108"/>
      <c r="S83" s="106"/>
      <c r="T83" s="107"/>
      <c r="U83" s="108"/>
      <c r="V83" s="106"/>
      <c r="W83" s="107"/>
      <c r="X83" s="108"/>
      <c r="Y83" s="106"/>
      <c r="Z83" s="122">
        <f aca="true" t="shared" si="6" ref="Z83:Z146">IF(COUNTA(Y83,V83,S83,P83,M83,J83,G83)&gt;0,SUM(Y83,V83,S83,P83,M83,J83,G83),"")</f>
      </c>
      <c r="AA83" s="122">
        <f aca="true" t="shared" si="7" ref="AA83:AA146">IF(COUNT(E83:F83,H83:I83,K83:L83,N83:O83,Q83:R83,T83:U83,W83:X83)&gt;0,SUM(W83,T83,Q83,N83,K83,H83,E83)+TRUNC(SUM(F83,I83,L83,O83,R83,U83,X83)/60),"")</f>
      </c>
      <c r="AB83" s="122">
        <f aca="true" t="shared" si="8" ref="AB83:AB146">IF(COUNT(E83:F83,H83:I83,K83:L83,N83:O83,Q83:R83,T83:U83,W83:X83)&gt;0,SUM(F83,I83,L83,O83,R83,U83,X83)-(TRUNC(SUM(F83,I83,L83,O83,R83,U83,X83)/60)*60),"")</f>
      </c>
      <c r="AC83" s="70">
        <f aca="true" t="shared" si="9" ref="AC83:AC146">_xlfn.IFERROR(((((AA83*60)+AB83)*100)/(Z83*60))/100,"")</f>
      </c>
      <c r="AD83" s="70">
        <f aca="true" t="shared" si="10" ref="AD83:AD146">_xlfn.IFERROR((((((Z83*60)-((AA83*60)+AB83)))*100)/(Z83*60))/100,"")</f>
      </c>
      <c r="AE83" s="66"/>
    </row>
    <row r="84" spans="1:31" s="37" customFormat="1" ht="12" customHeight="1">
      <c r="A84" s="65">
        <f aca="true" t="shared" si="11" ref="A84:A90">_xlfn.IFERROR(IF(COUNTA(B84:D84)=3,A83+1,""),"")</f>
      </c>
      <c r="B84" s="66"/>
      <c r="C84" s="66"/>
      <c r="D84" s="67"/>
      <c r="E84" s="107"/>
      <c r="F84" s="108"/>
      <c r="G84" s="106"/>
      <c r="H84" s="107"/>
      <c r="I84" s="108"/>
      <c r="J84" s="106"/>
      <c r="K84" s="107"/>
      <c r="L84" s="108"/>
      <c r="M84" s="106"/>
      <c r="N84" s="107"/>
      <c r="O84" s="108"/>
      <c r="P84" s="106"/>
      <c r="Q84" s="107"/>
      <c r="R84" s="108"/>
      <c r="S84" s="106"/>
      <c r="T84" s="107"/>
      <c r="U84" s="108"/>
      <c r="V84" s="106"/>
      <c r="W84" s="107"/>
      <c r="X84" s="108"/>
      <c r="Y84" s="106"/>
      <c r="Z84" s="122">
        <f t="shared" si="6"/>
      </c>
      <c r="AA84" s="122">
        <f t="shared" si="7"/>
      </c>
      <c r="AB84" s="122">
        <f t="shared" si="8"/>
      </c>
      <c r="AC84" s="70">
        <f t="shared" si="9"/>
      </c>
      <c r="AD84" s="70">
        <f t="shared" si="10"/>
      </c>
      <c r="AE84" s="66"/>
    </row>
    <row r="85" spans="1:31" s="37" customFormat="1" ht="12" customHeight="1">
      <c r="A85" s="65">
        <f t="shared" si="11"/>
      </c>
      <c r="B85" s="66"/>
      <c r="C85" s="66"/>
      <c r="D85" s="67"/>
      <c r="E85" s="107"/>
      <c r="F85" s="108"/>
      <c r="G85" s="106"/>
      <c r="H85" s="107"/>
      <c r="I85" s="108"/>
      <c r="J85" s="106"/>
      <c r="K85" s="107"/>
      <c r="L85" s="108"/>
      <c r="M85" s="106"/>
      <c r="N85" s="107"/>
      <c r="O85" s="108"/>
      <c r="P85" s="106"/>
      <c r="Q85" s="107"/>
      <c r="R85" s="108"/>
      <c r="S85" s="106"/>
      <c r="T85" s="107"/>
      <c r="U85" s="108"/>
      <c r="V85" s="106"/>
      <c r="W85" s="107"/>
      <c r="X85" s="108"/>
      <c r="Y85" s="106"/>
      <c r="Z85" s="122">
        <f t="shared" si="6"/>
      </c>
      <c r="AA85" s="122">
        <f t="shared" si="7"/>
      </c>
      <c r="AB85" s="122">
        <f t="shared" si="8"/>
      </c>
      <c r="AC85" s="70">
        <f t="shared" si="9"/>
      </c>
      <c r="AD85" s="70">
        <f t="shared" si="10"/>
      </c>
      <c r="AE85" s="66"/>
    </row>
    <row r="86" spans="1:31" s="37" customFormat="1" ht="12" customHeight="1">
      <c r="A86" s="65">
        <f t="shared" si="11"/>
      </c>
      <c r="B86" s="66"/>
      <c r="C86" s="66"/>
      <c r="D86" s="67"/>
      <c r="E86" s="107"/>
      <c r="F86" s="108"/>
      <c r="G86" s="106"/>
      <c r="H86" s="107"/>
      <c r="I86" s="108"/>
      <c r="J86" s="106"/>
      <c r="K86" s="107"/>
      <c r="L86" s="108"/>
      <c r="M86" s="106"/>
      <c r="N86" s="107"/>
      <c r="O86" s="108"/>
      <c r="P86" s="106"/>
      <c r="Q86" s="107"/>
      <c r="R86" s="108"/>
      <c r="S86" s="106"/>
      <c r="T86" s="107"/>
      <c r="U86" s="108"/>
      <c r="V86" s="106"/>
      <c r="W86" s="107"/>
      <c r="X86" s="108"/>
      <c r="Y86" s="106"/>
      <c r="Z86" s="122">
        <f t="shared" si="6"/>
      </c>
      <c r="AA86" s="122">
        <f t="shared" si="7"/>
      </c>
      <c r="AB86" s="122">
        <f t="shared" si="8"/>
      </c>
      <c r="AC86" s="70">
        <f t="shared" si="9"/>
      </c>
      <c r="AD86" s="70">
        <f t="shared" si="10"/>
      </c>
      <c r="AE86" s="66"/>
    </row>
    <row r="87" spans="1:31" s="37" customFormat="1" ht="12" customHeight="1">
      <c r="A87" s="65">
        <f t="shared" si="11"/>
      </c>
      <c r="B87" s="66"/>
      <c r="C87" s="66"/>
      <c r="D87" s="67"/>
      <c r="E87" s="107"/>
      <c r="F87" s="108"/>
      <c r="G87" s="106"/>
      <c r="H87" s="107"/>
      <c r="I87" s="108"/>
      <c r="J87" s="106"/>
      <c r="K87" s="107"/>
      <c r="L87" s="108"/>
      <c r="M87" s="106"/>
      <c r="N87" s="107"/>
      <c r="O87" s="108"/>
      <c r="P87" s="106"/>
      <c r="Q87" s="107"/>
      <c r="R87" s="108"/>
      <c r="S87" s="106"/>
      <c r="T87" s="107"/>
      <c r="U87" s="108"/>
      <c r="V87" s="106"/>
      <c r="W87" s="107"/>
      <c r="X87" s="108"/>
      <c r="Y87" s="106"/>
      <c r="Z87" s="122">
        <f t="shared" si="6"/>
      </c>
      <c r="AA87" s="122">
        <f t="shared" si="7"/>
      </c>
      <c r="AB87" s="122">
        <f t="shared" si="8"/>
      </c>
      <c r="AC87" s="70">
        <f t="shared" si="9"/>
      </c>
      <c r="AD87" s="70">
        <f t="shared" si="10"/>
      </c>
      <c r="AE87" s="66"/>
    </row>
    <row r="88" spans="1:31" s="37" customFormat="1" ht="12" customHeight="1">
      <c r="A88" s="65">
        <f t="shared" si="11"/>
      </c>
      <c r="B88" s="66"/>
      <c r="C88" s="66"/>
      <c r="D88" s="67"/>
      <c r="E88" s="107"/>
      <c r="F88" s="108"/>
      <c r="G88" s="106"/>
      <c r="H88" s="107"/>
      <c r="I88" s="108"/>
      <c r="J88" s="106"/>
      <c r="K88" s="107"/>
      <c r="L88" s="108"/>
      <c r="M88" s="106"/>
      <c r="N88" s="107"/>
      <c r="O88" s="108"/>
      <c r="P88" s="106"/>
      <c r="Q88" s="107"/>
      <c r="R88" s="108"/>
      <c r="S88" s="106"/>
      <c r="T88" s="107"/>
      <c r="U88" s="108"/>
      <c r="V88" s="106"/>
      <c r="W88" s="107"/>
      <c r="X88" s="108"/>
      <c r="Y88" s="106"/>
      <c r="Z88" s="122">
        <f t="shared" si="6"/>
      </c>
      <c r="AA88" s="122">
        <f t="shared" si="7"/>
      </c>
      <c r="AB88" s="122">
        <f t="shared" si="8"/>
      </c>
      <c r="AC88" s="70">
        <f t="shared" si="9"/>
      </c>
      <c r="AD88" s="70">
        <f t="shared" si="10"/>
      </c>
      <c r="AE88" s="66"/>
    </row>
    <row r="89" spans="1:31" s="37" customFormat="1" ht="12" customHeight="1">
      <c r="A89" s="65">
        <f t="shared" si="11"/>
      </c>
      <c r="B89" s="66"/>
      <c r="C89" s="66"/>
      <c r="D89" s="67"/>
      <c r="E89" s="107"/>
      <c r="F89" s="108"/>
      <c r="G89" s="106"/>
      <c r="H89" s="107"/>
      <c r="I89" s="108"/>
      <c r="J89" s="106"/>
      <c r="K89" s="107"/>
      <c r="L89" s="108"/>
      <c r="M89" s="106"/>
      <c r="N89" s="107"/>
      <c r="O89" s="108"/>
      <c r="P89" s="106"/>
      <c r="Q89" s="107"/>
      <c r="R89" s="108"/>
      <c r="S89" s="106"/>
      <c r="T89" s="107"/>
      <c r="U89" s="108"/>
      <c r="V89" s="106"/>
      <c r="W89" s="107"/>
      <c r="X89" s="108"/>
      <c r="Y89" s="106"/>
      <c r="Z89" s="122">
        <f t="shared" si="6"/>
      </c>
      <c r="AA89" s="122">
        <f t="shared" si="7"/>
      </c>
      <c r="AB89" s="122">
        <f t="shared" si="8"/>
      </c>
      <c r="AC89" s="70">
        <f t="shared" si="9"/>
      </c>
      <c r="AD89" s="70">
        <f t="shared" si="10"/>
      </c>
      <c r="AE89" s="66"/>
    </row>
    <row r="90" spans="1:31" s="37" customFormat="1" ht="12" customHeight="1">
      <c r="A90" s="65">
        <f t="shared" si="11"/>
      </c>
      <c r="B90" s="66"/>
      <c r="C90" s="66"/>
      <c r="D90" s="67"/>
      <c r="E90" s="107"/>
      <c r="F90" s="108"/>
      <c r="G90" s="106"/>
      <c r="H90" s="107"/>
      <c r="I90" s="108"/>
      <c r="J90" s="106"/>
      <c r="K90" s="107"/>
      <c r="L90" s="108"/>
      <c r="M90" s="106"/>
      <c r="N90" s="107"/>
      <c r="O90" s="108"/>
      <c r="P90" s="106"/>
      <c r="Q90" s="107"/>
      <c r="R90" s="108"/>
      <c r="S90" s="106"/>
      <c r="T90" s="107"/>
      <c r="U90" s="108"/>
      <c r="V90" s="106"/>
      <c r="W90" s="107"/>
      <c r="X90" s="108"/>
      <c r="Y90" s="106"/>
      <c r="Z90" s="122">
        <f t="shared" si="6"/>
      </c>
      <c r="AA90" s="122">
        <f t="shared" si="7"/>
      </c>
      <c r="AB90" s="122">
        <f t="shared" si="8"/>
      </c>
      <c r="AC90" s="70">
        <f t="shared" si="9"/>
      </c>
      <c r="AD90" s="70">
        <f t="shared" si="10"/>
      </c>
      <c r="AE90" s="66"/>
    </row>
    <row r="91" spans="1:31" s="37" customFormat="1" ht="12" customHeight="1">
      <c r="A91" s="65">
        <f aca="true" t="shared" si="12" ref="A91:A154">_xlfn.IFERROR(IF(COUNTA(B91:D91)=3,A90+1,""),"")</f>
      </c>
      <c r="B91" s="66"/>
      <c r="C91" s="66"/>
      <c r="D91" s="67"/>
      <c r="E91" s="107"/>
      <c r="F91" s="108"/>
      <c r="G91" s="106"/>
      <c r="H91" s="107"/>
      <c r="I91" s="108"/>
      <c r="J91" s="106"/>
      <c r="K91" s="107"/>
      <c r="L91" s="108"/>
      <c r="M91" s="106"/>
      <c r="N91" s="107"/>
      <c r="O91" s="108"/>
      <c r="P91" s="106"/>
      <c r="Q91" s="107"/>
      <c r="R91" s="108"/>
      <c r="S91" s="106"/>
      <c r="T91" s="107"/>
      <c r="U91" s="108"/>
      <c r="V91" s="106"/>
      <c r="W91" s="107"/>
      <c r="X91" s="108"/>
      <c r="Y91" s="106"/>
      <c r="Z91" s="122">
        <f t="shared" si="6"/>
      </c>
      <c r="AA91" s="122">
        <f t="shared" si="7"/>
      </c>
      <c r="AB91" s="122">
        <f t="shared" si="8"/>
      </c>
      <c r="AC91" s="70">
        <f t="shared" si="9"/>
      </c>
      <c r="AD91" s="70">
        <f t="shared" si="10"/>
      </c>
      <c r="AE91" s="66"/>
    </row>
    <row r="92" spans="1:31" s="37" customFormat="1" ht="12" customHeight="1">
      <c r="A92" s="65">
        <f t="shared" si="12"/>
      </c>
      <c r="B92" s="66"/>
      <c r="C92" s="66"/>
      <c r="D92" s="67"/>
      <c r="E92" s="107"/>
      <c r="F92" s="108"/>
      <c r="G92" s="106"/>
      <c r="H92" s="107"/>
      <c r="I92" s="108"/>
      <c r="J92" s="106"/>
      <c r="K92" s="107"/>
      <c r="L92" s="108"/>
      <c r="M92" s="106"/>
      <c r="N92" s="107"/>
      <c r="O92" s="108"/>
      <c r="P92" s="106"/>
      <c r="Q92" s="107"/>
      <c r="R92" s="108"/>
      <c r="S92" s="106"/>
      <c r="T92" s="107"/>
      <c r="U92" s="108"/>
      <c r="V92" s="106"/>
      <c r="W92" s="107"/>
      <c r="X92" s="108"/>
      <c r="Y92" s="106"/>
      <c r="Z92" s="122">
        <f t="shared" si="6"/>
      </c>
      <c r="AA92" s="122">
        <f t="shared" si="7"/>
      </c>
      <c r="AB92" s="122">
        <f t="shared" si="8"/>
      </c>
      <c r="AC92" s="70">
        <f t="shared" si="9"/>
      </c>
      <c r="AD92" s="70">
        <f t="shared" si="10"/>
      </c>
      <c r="AE92" s="66"/>
    </row>
    <row r="93" spans="1:31" s="37" customFormat="1" ht="12" customHeight="1">
      <c r="A93" s="65">
        <f t="shared" si="12"/>
      </c>
      <c r="B93" s="66"/>
      <c r="C93" s="66"/>
      <c r="D93" s="67"/>
      <c r="E93" s="107"/>
      <c r="F93" s="108"/>
      <c r="G93" s="106"/>
      <c r="H93" s="107"/>
      <c r="I93" s="108"/>
      <c r="J93" s="106"/>
      <c r="K93" s="107"/>
      <c r="L93" s="108"/>
      <c r="M93" s="106"/>
      <c r="N93" s="107"/>
      <c r="O93" s="108"/>
      <c r="P93" s="106"/>
      <c r="Q93" s="107"/>
      <c r="R93" s="108"/>
      <c r="S93" s="106"/>
      <c r="T93" s="107"/>
      <c r="U93" s="108"/>
      <c r="V93" s="106"/>
      <c r="W93" s="107"/>
      <c r="X93" s="108"/>
      <c r="Y93" s="106"/>
      <c r="Z93" s="122">
        <f t="shared" si="6"/>
      </c>
      <c r="AA93" s="122">
        <f t="shared" si="7"/>
      </c>
      <c r="AB93" s="122">
        <f t="shared" si="8"/>
      </c>
      <c r="AC93" s="70">
        <f t="shared" si="9"/>
      </c>
      <c r="AD93" s="70">
        <f t="shared" si="10"/>
      </c>
      <c r="AE93" s="66"/>
    </row>
    <row r="94" spans="1:31" s="37" customFormat="1" ht="12" customHeight="1">
      <c r="A94" s="65">
        <f t="shared" si="12"/>
      </c>
      <c r="B94" s="66"/>
      <c r="C94" s="66"/>
      <c r="D94" s="67"/>
      <c r="E94" s="107"/>
      <c r="F94" s="108"/>
      <c r="G94" s="106"/>
      <c r="H94" s="107"/>
      <c r="I94" s="108"/>
      <c r="J94" s="106"/>
      <c r="K94" s="107"/>
      <c r="L94" s="108"/>
      <c r="M94" s="106"/>
      <c r="N94" s="107"/>
      <c r="O94" s="108"/>
      <c r="P94" s="106"/>
      <c r="Q94" s="107"/>
      <c r="R94" s="108"/>
      <c r="S94" s="106"/>
      <c r="T94" s="107"/>
      <c r="U94" s="108"/>
      <c r="V94" s="106"/>
      <c r="W94" s="107"/>
      <c r="X94" s="108"/>
      <c r="Y94" s="106"/>
      <c r="Z94" s="122">
        <f t="shared" si="6"/>
      </c>
      <c r="AA94" s="122">
        <f t="shared" si="7"/>
      </c>
      <c r="AB94" s="122">
        <f t="shared" si="8"/>
      </c>
      <c r="AC94" s="70">
        <f t="shared" si="9"/>
      </c>
      <c r="AD94" s="70">
        <f t="shared" si="10"/>
      </c>
      <c r="AE94" s="66"/>
    </row>
    <row r="95" spans="1:31" s="37" customFormat="1" ht="12" customHeight="1">
      <c r="A95" s="65">
        <f t="shared" si="12"/>
      </c>
      <c r="B95" s="66"/>
      <c r="C95" s="66"/>
      <c r="D95" s="67"/>
      <c r="E95" s="107"/>
      <c r="F95" s="108"/>
      <c r="G95" s="106"/>
      <c r="H95" s="107"/>
      <c r="I95" s="108"/>
      <c r="J95" s="106"/>
      <c r="K95" s="107"/>
      <c r="L95" s="108"/>
      <c r="M95" s="106"/>
      <c r="N95" s="107"/>
      <c r="O95" s="108"/>
      <c r="P95" s="106"/>
      <c r="Q95" s="107"/>
      <c r="R95" s="108"/>
      <c r="S95" s="106"/>
      <c r="T95" s="107"/>
      <c r="U95" s="108"/>
      <c r="V95" s="106"/>
      <c r="W95" s="107"/>
      <c r="X95" s="108"/>
      <c r="Y95" s="106"/>
      <c r="Z95" s="122">
        <f t="shared" si="6"/>
      </c>
      <c r="AA95" s="122">
        <f t="shared" si="7"/>
      </c>
      <c r="AB95" s="122">
        <f t="shared" si="8"/>
      </c>
      <c r="AC95" s="70">
        <f t="shared" si="9"/>
      </c>
      <c r="AD95" s="70">
        <f t="shared" si="10"/>
      </c>
      <c r="AE95" s="66"/>
    </row>
    <row r="96" spans="1:31" s="37" customFormat="1" ht="12" customHeight="1">
      <c r="A96" s="65">
        <f t="shared" si="12"/>
      </c>
      <c r="B96" s="66"/>
      <c r="C96" s="66"/>
      <c r="D96" s="67"/>
      <c r="E96" s="107"/>
      <c r="F96" s="108"/>
      <c r="G96" s="106"/>
      <c r="H96" s="107"/>
      <c r="I96" s="108"/>
      <c r="J96" s="106"/>
      <c r="K96" s="107"/>
      <c r="L96" s="108"/>
      <c r="M96" s="106"/>
      <c r="N96" s="107"/>
      <c r="O96" s="108"/>
      <c r="P96" s="106"/>
      <c r="Q96" s="107"/>
      <c r="R96" s="108"/>
      <c r="S96" s="106"/>
      <c r="T96" s="107"/>
      <c r="U96" s="108"/>
      <c r="V96" s="106"/>
      <c r="W96" s="107"/>
      <c r="X96" s="108"/>
      <c r="Y96" s="106"/>
      <c r="Z96" s="122">
        <f t="shared" si="6"/>
      </c>
      <c r="AA96" s="122">
        <f t="shared" si="7"/>
      </c>
      <c r="AB96" s="122">
        <f t="shared" si="8"/>
      </c>
      <c r="AC96" s="70">
        <f t="shared" si="9"/>
      </c>
      <c r="AD96" s="70">
        <f t="shared" si="10"/>
      </c>
      <c r="AE96" s="66"/>
    </row>
    <row r="97" spans="1:31" s="37" customFormat="1" ht="12" customHeight="1">
      <c r="A97" s="65">
        <f t="shared" si="12"/>
      </c>
      <c r="B97" s="66"/>
      <c r="C97" s="66"/>
      <c r="D97" s="67"/>
      <c r="E97" s="107"/>
      <c r="F97" s="108"/>
      <c r="G97" s="106"/>
      <c r="H97" s="107"/>
      <c r="I97" s="108"/>
      <c r="J97" s="106"/>
      <c r="K97" s="107"/>
      <c r="L97" s="108"/>
      <c r="M97" s="106"/>
      <c r="N97" s="107"/>
      <c r="O97" s="108"/>
      <c r="P97" s="106"/>
      <c r="Q97" s="107"/>
      <c r="R97" s="108"/>
      <c r="S97" s="106"/>
      <c r="T97" s="107"/>
      <c r="U97" s="108"/>
      <c r="V97" s="106"/>
      <c r="W97" s="107"/>
      <c r="X97" s="108"/>
      <c r="Y97" s="106"/>
      <c r="Z97" s="122">
        <f t="shared" si="6"/>
      </c>
      <c r="AA97" s="122">
        <f t="shared" si="7"/>
      </c>
      <c r="AB97" s="122">
        <f t="shared" si="8"/>
      </c>
      <c r="AC97" s="70">
        <f t="shared" si="9"/>
      </c>
      <c r="AD97" s="70">
        <f t="shared" si="10"/>
      </c>
      <c r="AE97" s="66"/>
    </row>
    <row r="98" spans="1:31" s="37" customFormat="1" ht="12" customHeight="1">
      <c r="A98" s="65">
        <f t="shared" si="12"/>
      </c>
      <c r="B98" s="66"/>
      <c r="C98" s="66"/>
      <c r="D98" s="67"/>
      <c r="E98" s="107"/>
      <c r="F98" s="108"/>
      <c r="G98" s="106"/>
      <c r="H98" s="107"/>
      <c r="I98" s="108"/>
      <c r="J98" s="106"/>
      <c r="K98" s="107"/>
      <c r="L98" s="108"/>
      <c r="M98" s="106"/>
      <c r="N98" s="107"/>
      <c r="O98" s="108"/>
      <c r="P98" s="106"/>
      <c r="Q98" s="107"/>
      <c r="R98" s="108"/>
      <c r="S98" s="106"/>
      <c r="T98" s="107"/>
      <c r="U98" s="108"/>
      <c r="V98" s="106"/>
      <c r="W98" s="107"/>
      <c r="X98" s="108"/>
      <c r="Y98" s="106"/>
      <c r="Z98" s="122">
        <f t="shared" si="6"/>
      </c>
      <c r="AA98" s="122">
        <f t="shared" si="7"/>
      </c>
      <c r="AB98" s="122">
        <f t="shared" si="8"/>
      </c>
      <c r="AC98" s="70">
        <f t="shared" si="9"/>
      </c>
      <c r="AD98" s="70">
        <f t="shared" si="10"/>
      </c>
      <c r="AE98" s="66"/>
    </row>
    <row r="99" spans="1:31" s="37" customFormat="1" ht="12" customHeight="1">
      <c r="A99" s="65">
        <f t="shared" si="12"/>
      </c>
      <c r="B99" s="66"/>
      <c r="C99" s="66"/>
      <c r="D99" s="67"/>
      <c r="E99" s="107"/>
      <c r="F99" s="108"/>
      <c r="G99" s="106"/>
      <c r="H99" s="107"/>
      <c r="I99" s="108"/>
      <c r="J99" s="106"/>
      <c r="K99" s="107"/>
      <c r="L99" s="108"/>
      <c r="M99" s="106"/>
      <c r="N99" s="107"/>
      <c r="O99" s="108"/>
      <c r="P99" s="106"/>
      <c r="Q99" s="107"/>
      <c r="R99" s="108"/>
      <c r="S99" s="106"/>
      <c r="T99" s="107"/>
      <c r="U99" s="108"/>
      <c r="V99" s="106"/>
      <c r="W99" s="107"/>
      <c r="X99" s="108"/>
      <c r="Y99" s="106"/>
      <c r="Z99" s="122">
        <f t="shared" si="6"/>
      </c>
      <c r="AA99" s="122">
        <f t="shared" si="7"/>
      </c>
      <c r="AB99" s="122">
        <f t="shared" si="8"/>
      </c>
      <c r="AC99" s="70">
        <f t="shared" si="9"/>
      </c>
      <c r="AD99" s="70">
        <f t="shared" si="10"/>
      </c>
      <c r="AE99" s="66"/>
    </row>
    <row r="100" spans="1:31" s="37" customFormat="1" ht="12" customHeight="1">
      <c r="A100" s="65">
        <f t="shared" si="12"/>
      </c>
      <c r="B100" s="66"/>
      <c r="C100" s="66"/>
      <c r="D100" s="67"/>
      <c r="E100" s="107"/>
      <c r="F100" s="108"/>
      <c r="G100" s="106"/>
      <c r="H100" s="107"/>
      <c r="I100" s="108"/>
      <c r="J100" s="106"/>
      <c r="K100" s="107"/>
      <c r="L100" s="108"/>
      <c r="M100" s="106"/>
      <c r="N100" s="107"/>
      <c r="O100" s="108"/>
      <c r="P100" s="106"/>
      <c r="Q100" s="107"/>
      <c r="R100" s="108"/>
      <c r="S100" s="106"/>
      <c r="T100" s="107"/>
      <c r="U100" s="108"/>
      <c r="V100" s="106"/>
      <c r="W100" s="107"/>
      <c r="X100" s="108"/>
      <c r="Y100" s="106"/>
      <c r="Z100" s="122">
        <f t="shared" si="6"/>
      </c>
      <c r="AA100" s="122">
        <f t="shared" si="7"/>
      </c>
      <c r="AB100" s="122">
        <f t="shared" si="8"/>
      </c>
      <c r="AC100" s="70">
        <f t="shared" si="9"/>
      </c>
      <c r="AD100" s="70">
        <f t="shared" si="10"/>
      </c>
      <c r="AE100" s="66"/>
    </row>
    <row r="101" spans="1:31" s="37" customFormat="1" ht="12" customHeight="1">
      <c r="A101" s="65">
        <f t="shared" si="12"/>
      </c>
      <c r="B101" s="66"/>
      <c r="C101" s="66"/>
      <c r="D101" s="67"/>
      <c r="E101" s="107"/>
      <c r="F101" s="108"/>
      <c r="G101" s="106"/>
      <c r="H101" s="107"/>
      <c r="I101" s="108"/>
      <c r="J101" s="106"/>
      <c r="K101" s="107"/>
      <c r="L101" s="108"/>
      <c r="M101" s="106"/>
      <c r="N101" s="107"/>
      <c r="O101" s="108"/>
      <c r="P101" s="106"/>
      <c r="Q101" s="107"/>
      <c r="R101" s="108"/>
      <c r="S101" s="106"/>
      <c r="T101" s="107"/>
      <c r="U101" s="108"/>
      <c r="V101" s="106"/>
      <c r="W101" s="107"/>
      <c r="X101" s="108"/>
      <c r="Y101" s="106"/>
      <c r="Z101" s="122">
        <f t="shared" si="6"/>
      </c>
      <c r="AA101" s="122">
        <f t="shared" si="7"/>
      </c>
      <c r="AB101" s="122">
        <f t="shared" si="8"/>
      </c>
      <c r="AC101" s="70">
        <f t="shared" si="9"/>
      </c>
      <c r="AD101" s="70">
        <f t="shared" si="10"/>
      </c>
      <c r="AE101" s="66"/>
    </row>
    <row r="102" spans="1:31" s="37" customFormat="1" ht="12" customHeight="1">
      <c r="A102" s="65">
        <f t="shared" si="12"/>
      </c>
      <c r="B102" s="66"/>
      <c r="C102" s="66"/>
      <c r="D102" s="67"/>
      <c r="E102" s="107"/>
      <c r="F102" s="108"/>
      <c r="G102" s="106"/>
      <c r="H102" s="107"/>
      <c r="I102" s="108"/>
      <c r="J102" s="106"/>
      <c r="K102" s="107"/>
      <c r="L102" s="108"/>
      <c r="M102" s="106"/>
      <c r="N102" s="107"/>
      <c r="O102" s="108"/>
      <c r="P102" s="106"/>
      <c r="Q102" s="107"/>
      <c r="R102" s="108"/>
      <c r="S102" s="106"/>
      <c r="T102" s="107"/>
      <c r="U102" s="108"/>
      <c r="V102" s="106"/>
      <c r="W102" s="107"/>
      <c r="X102" s="108"/>
      <c r="Y102" s="106"/>
      <c r="Z102" s="122">
        <f t="shared" si="6"/>
      </c>
      <c r="AA102" s="122">
        <f t="shared" si="7"/>
      </c>
      <c r="AB102" s="122">
        <f t="shared" si="8"/>
      </c>
      <c r="AC102" s="70">
        <f t="shared" si="9"/>
      </c>
      <c r="AD102" s="70">
        <f t="shared" si="10"/>
      </c>
      <c r="AE102" s="66"/>
    </row>
    <row r="103" spans="1:31" s="37" customFormat="1" ht="12" customHeight="1">
      <c r="A103" s="65">
        <f t="shared" si="12"/>
      </c>
      <c r="B103" s="66"/>
      <c r="C103" s="66"/>
      <c r="D103" s="67"/>
      <c r="E103" s="107"/>
      <c r="F103" s="108"/>
      <c r="G103" s="106"/>
      <c r="H103" s="107"/>
      <c r="I103" s="108"/>
      <c r="J103" s="106"/>
      <c r="K103" s="107"/>
      <c r="L103" s="108"/>
      <c r="M103" s="106"/>
      <c r="N103" s="107"/>
      <c r="O103" s="108"/>
      <c r="P103" s="106"/>
      <c r="Q103" s="107"/>
      <c r="R103" s="108"/>
      <c r="S103" s="106"/>
      <c r="T103" s="107"/>
      <c r="U103" s="108"/>
      <c r="V103" s="106"/>
      <c r="W103" s="107"/>
      <c r="X103" s="108"/>
      <c r="Y103" s="106"/>
      <c r="Z103" s="122">
        <f t="shared" si="6"/>
      </c>
      <c r="AA103" s="122">
        <f t="shared" si="7"/>
      </c>
      <c r="AB103" s="122">
        <f t="shared" si="8"/>
      </c>
      <c r="AC103" s="70">
        <f t="shared" si="9"/>
      </c>
      <c r="AD103" s="70">
        <f t="shared" si="10"/>
      </c>
      <c r="AE103" s="66"/>
    </row>
    <row r="104" spans="1:31" s="37" customFormat="1" ht="12" customHeight="1">
      <c r="A104" s="65">
        <f t="shared" si="12"/>
      </c>
      <c r="B104" s="66"/>
      <c r="C104" s="66"/>
      <c r="D104" s="67"/>
      <c r="E104" s="107"/>
      <c r="F104" s="108"/>
      <c r="G104" s="106"/>
      <c r="H104" s="107"/>
      <c r="I104" s="108"/>
      <c r="J104" s="106"/>
      <c r="K104" s="107"/>
      <c r="L104" s="108"/>
      <c r="M104" s="106"/>
      <c r="N104" s="107"/>
      <c r="O104" s="108"/>
      <c r="P104" s="106"/>
      <c r="Q104" s="107"/>
      <c r="R104" s="108"/>
      <c r="S104" s="106"/>
      <c r="T104" s="107"/>
      <c r="U104" s="108"/>
      <c r="V104" s="106"/>
      <c r="W104" s="107"/>
      <c r="X104" s="108"/>
      <c r="Y104" s="106"/>
      <c r="Z104" s="122">
        <f t="shared" si="6"/>
      </c>
      <c r="AA104" s="122">
        <f t="shared" si="7"/>
      </c>
      <c r="AB104" s="122">
        <f t="shared" si="8"/>
      </c>
      <c r="AC104" s="70">
        <f t="shared" si="9"/>
      </c>
      <c r="AD104" s="70">
        <f t="shared" si="10"/>
      </c>
      <c r="AE104" s="66"/>
    </row>
    <row r="105" spans="1:31" s="37" customFormat="1" ht="12" customHeight="1">
      <c r="A105" s="65">
        <f t="shared" si="12"/>
      </c>
      <c r="B105" s="66"/>
      <c r="C105" s="66"/>
      <c r="D105" s="67"/>
      <c r="E105" s="107"/>
      <c r="F105" s="108"/>
      <c r="G105" s="106"/>
      <c r="H105" s="107"/>
      <c r="I105" s="108"/>
      <c r="J105" s="106"/>
      <c r="K105" s="107"/>
      <c r="L105" s="108"/>
      <c r="M105" s="106"/>
      <c r="N105" s="107"/>
      <c r="O105" s="108"/>
      <c r="P105" s="106"/>
      <c r="Q105" s="107"/>
      <c r="R105" s="108"/>
      <c r="S105" s="106"/>
      <c r="T105" s="107"/>
      <c r="U105" s="108"/>
      <c r="V105" s="106"/>
      <c r="W105" s="107"/>
      <c r="X105" s="108"/>
      <c r="Y105" s="106"/>
      <c r="Z105" s="122">
        <f t="shared" si="6"/>
      </c>
      <c r="AA105" s="122">
        <f t="shared" si="7"/>
      </c>
      <c r="AB105" s="122">
        <f t="shared" si="8"/>
      </c>
      <c r="AC105" s="70">
        <f t="shared" si="9"/>
      </c>
      <c r="AD105" s="70">
        <f t="shared" si="10"/>
      </c>
      <c r="AE105" s="66"/>
    </row>
    <row r="106" spans="1:31" s="37" customFormat="1" ht="12" customHeight="1">
      <c r="A106" s="65">
        <f t="shared" si="12"/>
      </c>
      <c r="B106" s="66"/>
      <c r="C106" s="66"/>
      <c r="D106" s="67"/>
      <c r="E106" s="107"/>
      <c r="F106" s="108"/>
      <c r="G106" s="106"/>
      <c r="H106" s="107"/>
      <c r="I106" s="108"/>
      <c r="J106" s="106"/>
      <c r="K106" s="107"/>
      <c r="L106" s="108"/>
      <c r="M106" s="106"/>
      <c r="N106" s="107"/>
      <c r="O106" s="108"/>
      <c r="P106" s="106"/>
      <c r="Q106" s="107"/>
      <c r="R106" s="108"/>
      <c r="S106" s="106"/>
      <c r="T106" s="107"/>
      <c r="U106" s="108"/>
      <c r="V106" s="106"/>
      <c r="W106" s="107"/>
      <c r="X106" s="108"/>
      <c r="Y106" s="106"/>
      <c r="Z106" s="122">
        <f t="shared" si="6"/>
      </c>
      <c r="AA106" s="122">
        <f t="shared" si="7"/>
      </c>
      <c r="AB106" s="122">
        <f t="shared" si="8"/>
      </c>
      <c r="AC106" s="70">
        <f t="shared" si="9"/>
      </c>
      <c r="AD106" s="70">
        <f t="shared" si="10"/>
      </c>
      <c r="AE106" s="66"/>
    </row>
    <row r="107" spans="1:31" s="37" customFormat="1" ht="12" customHeight="1">
      <c r="A107" s="65">
        <f t="shared" si="12"/>
      </c>
      <c r="B107" s="66"/>
      <c r="C107" s="66"/>
      <c r="D107" s="67"/>
      <c r="E107" s="107"/>
      <c r="F107" s="108"/>
      <c r="G107" s="106"/>
      <c r="H107" s="107"/>
      <c r="I107" s="108"/>
      <c r="J107" s="106"/>
      <c r="K107" s="107"/>
      <c r="L107" s="108"/>
      <c r="M107" s="106"/>
      <c r="N107" s="107"/>
      <c r="O107" s="108"/>
      <c r="P107" s="106"/>
      <c r="Q107" s="107"/>
      <c r="R107" s="108"/>
      <c r="S107" s="106"/>
      <c r="T107" s="107"/>
      <c r="U107" s="108"/>
      <c r="V107" s="106"/>
      <c r="W107" s="107"/>
      <c r="X107" s="108"/>
      <c r="Y107" s="106"/>
      <c r="Z107" s="122">
        <f t="shared" si="6"/>
      </c>
      <c r="AA107" s="122">
        <f t="shared" si="7"/>
      </c>
      <c r="AB107" s="122">
        <f t="shared" si="8"/>
      </c>
      <c r="AC107" s="70">
        <f t="shared" si="9"/>
      </c>
      <c r="AD107" s="70">
        <f t="shared" si="10"/>
      </c>
      <c r="AE107" s="66"/>
    </row>
    <row r="108" spans="1:31" s="37" customFormat="1" ht="12" customHeight="1">
      <c r="A108" s="65">
        <f t="shared" si="12"/>
      </c>
      <c r="B108" s="66"/>
      <c r="C108" s="66"/>
      <c r="D108" s="67"/>
      <c r="E108" s="107"/>
      <c r="F108" s="108"/>
      <c r="G108" s="106"/>
      <c r="H108" s="107"/>
      <c r="I108" s="108"/>
      <c r="J108" s="106"/>
      <c r="K108" s="107"/>
      <c r="L108" s="108"/>
      <c r="M108" s="106"/>
      <c r="N108" s="107"/>
      <c r="O108" s="108"/>
      <c r="P108" s="106"/>
      <c r="Q108" s="107"/>
      <c r="R108" s="108"/>
      <c r="S108" s="106"/>
      <c r="T108" s="107"/>
      <c r="U108" s="108"/>
      <c r="V108" s="106"/>
      <c r="W108" s="107"/>
      <c r="X108" s="108"/>
      <c r="Y108" s="106"/>
      <c r="Z108" s="122">
        <f t="shared" si="6"/>
      </c>
      <c r="AA108" s="122">
        <f t="shared" si="7"/>
      </c>
      <c r="AB108" s="122">
        <f t="shared" si="8"/>
      </c>
      <c r="AC108" s="70">
        <f t="shared" si="9"/>
      </c>
      <c r="AD108" s="70">
        <f t="shared" si="10"/>
      </c>
      <c r="AE108" s="66"/>
    </row>
    <row r="109" spans="1:31" s="37" customFormat="1" ht="12" customHeight="1">
      <c r="A109" s="65">
        <f t="shared" si="12"/>
      </c>
      <c r="B109" s="66"/>
      <c r="C109" s="66"/>
      <c r="D109" s="67"/>
      <c r="E109" s="107"/>
      <c r="F109" s="108"/>
      <c r="G109" s="106"/>
      <c r="H109" s="107"/>
      <c r="I109" s="108"/>
      <c r="J109" s="106"/>
      <c r="K109" s="107"/>
      <c r="L109" s="108"/>
      <c r="M109" s="106"/>
      <c r="N109" s="107"/>
      <c r="O109" s="108"/>
      <c r="P109" s="106"/>
      <c r="Q109" s="107"/>
      <c r="R109" s="108"/>
      <c r="S109" s="106"/>
      <c r="T109" s="107"/>
      <c r="U109" s="108"/>
      <c r="V109" s="106"/>
      <c r="W109" s="107"/>
      <c r="X109" s="108"/>
      <c r="Y109" s="106"/>
      <c r="Z109" s="122">
        <f t="shared" si="6"/>
      </c>
      <c r="AA109" s="122">
        <f t="shared" si="7"/>
      </c>
      <c r="AB109" s="122">
        <f t="shared" si="8"/>
      </c>
      <c r="AC109" s="70">
        <f t="shared" si="9"/>
      </c>
      <c r="AD109" s="70">
        <f t="shared" si="10"/>
      </c>
      <c r="AE109" s="66"/>
    </row>
    <row r="110" spans="1:31" s="37" customFormat="1" ht="12" customHeight="1">
      <c r="A110" s="65">
        <f t="shared" si="12"/>
      </c>
      <c r="B110" s="66"/>
      <c r="C110" s="66"/>
      <c r="D110" s="67"/>
      <c r="E110" s="107"/>
      <c r="F110" s="108"/>
      <c r="G110" s="106"/>
      <c r="H110" s="107"/>
      <c r="I110" s="108"/>
      <c r="J110" s="106"/>
      <c r="K110" s="107"/>
      <c r="L110" s="108"/>
      <c r="M110" s="106"/>
      <c r="N110" s="107"/>
      <c r="O110" s="108"/>
      <c r="P110" s="106"/>
      <c r="Q110" s="107"/>
      <c r="R110" s="108"/>
      <c r="S110" s="106"/>
      <c r="T110" s="107"/>
      <c r="U110" s="108"/>
      <c r="V110" s="106"/>
      <c r="W110" s="107"/>
      <c r="X110" s="108"/>
      <c r="Y110" s="106"/>
      <c r="Z110" s="122">
        <f t="shared" si="6"/>
      </c>
      <c r="AA110" s="122">
        <f t="shared" si="7"/>
      </c>
      <c r="AB110" s="122">
        <f t="shared" si="8"/>
      </c>
      <c r="AC110" s="70">
        <f t="shared" si="9"/>
      </c>
      <c r="AD110" s="70">
        <f t="shared" si="10"/>
      </c>
      <c r="AE110" s="66"/>
    </row>
    <row r="111" spans="1:31" s="37" customFormat="1" ht="12" customHeight="1">
      <c r="A111" s="65">
        <f t="shared" si="12"/>
      </c>
      <c r="B111" s="66"/>
      <c r="C111" s="66"/>
      <c r="D111" s="67"/>
      <c r="E111" s="107"/>
      <c r="F111" s="108"/>
      <c r="G111" s="106"/>
      <c r="H111" s="107"/>
      <c r="I111" s="108"/>
      <c r="J111" s="106"/>
      <c r="K111" s="107"/>
      <c r="L111" s="108"/>
      <c r="M111" s="106"/>
      <c r="N111" s="107"/>
      <c r="O111" s="108"/>
      <c r="P111" s="106"/>
      <c r="Q111" s="107"/>
      <c r="R111" s="108"/>
      <c r="S111" s="106"/>
      <c r="T111" s="107"/>
      <c r="U111" s="108"/>
      <c r="V111" s="106"/>
      <c r="W111" s="107"/>
      <c r="X111" s="108"/>
      <c r="Y111" s="106"/>
      <c r="Z111" s="122">
        <f t="shared" si="6"/>
      </c>
      <c r="AA111" s="122">
        <f t="shared" si="7"/>
      </c>
      <c r="AB111" s="122">
        <f t="shared" si="8"/>
      </c>
      <c r="AC111" s="70">
        <f t="shared" si="9"/>
      </c>
      <c r="AD111" s="70">
        <f t="shared" si="10"/>
      </c>
      <c r="AE111" s="66"/>
    </row>
    <row r="112" spans="1:31" s="37" customFormat="1" ht="12" customHeight="1">
      <c r="A112" s="65">
        <f t="shared" si="12"/>
      </c>
      <c r="B112" s="66"/>
      <c r="C112" s="66"/>
      <c r="D112" s="67"/>
      <c r="E112" s="107"/>
      <c r="F112" s="108"/>
      <c r="G112" s="106"/>
      <c r="H112" s="107"/>
      <c r="I112" s="108"/>
      <c r="J112" s="106"/>
      <c r="K112" s="107"/>
      <c r="L112" s="108"/>
      <c r="M112" s="106"/>
      <c r="N112" s="107"/>
      <c r="O112" s="108"/>
      <c r="P112" s="106"/>
      <c r="Q112" s="107"/>
      <c r="R112" s="108"/>
      <c r="S112" s="106"/>
      <c r="T112" s="107"/>
      <c r="U112" s="108"/>
      <c r="V112" s="106"/>
      <c r="W112" s="107"/>
      <c r="X112" s="108"/>
      <c r="Y112" s="106"/>
      <c r="Z112" s="122">
        <f t="shared" si="6"/>
      </c>
      <c r="AA112" s="122">
        <f t="shared" si="7"/>
      </c>
      <c r="AB112" s="122">
        <f t="shared" si="8"/>
      </c>
      <c r="AC112" s="70">
        <f t="shared" si="9"/>
      </c>
      <c r="AD112" s="70">
        <f t="shared" si="10"/>
      </c>
      <c r="AE112" s="66"/>
    </row>
    <row r="113" spans="1:31" s="37" customFormat="1" ht="12" customHeight="1">
      <c r="A113" s="65">
        <f t="shared" si="12"/>
      </c>
      <c r="B113" s="66"/>
      <c r="C113" s="66"/>
      <c r="D113" s="67"/>
      <c r="E113" s="107"/>
      <c r="F113" s="108"/>
      <c r="G113" s="106"/>
      <c r="H113" s="107"/>
      <c r="I113" s="108"/>
      <c r="J113" s="106"/>
      <c r="K113" s="107"/>
      <c r="L113" s="108"/>
      <c r="M113" s="106"/>
      <c r="N113" s="107"/>
      <c r="O113" s="108"/>
      <c r="P113" s="106"/>
      <c r="Q113" s="107"/>
      <c r="R113" s="108"/>
      <c r="S113" s="106"/>
      <c r="T113" s="107"/>
      <c r="U113" s="108"/>
      <c r="V113" s="106"/>
      <c r="W113" s="107"/>
      <c r="X113" s="108"/>
      <c r="Y113" s="106"/>
      <c r="Z113" s="122">
        <f t="shared" si="6"/>
      </c>
      <c r="AA113" s="122">
        <f t="shared" si="7"/>
      </c>
      <c r="AB113" s="122">
        <f t="shared" si="8"/>
      </c>
      <c r="AC113" s="70">
        <f t="shared" si="9"/>
      </c>
      <c r="AD113" s="70">
        <f t="shared" si="10"/>
      </c>
      <c r="AE113" s="66"/>
    </row>
    <row r="114" spans="1:31" s="37" customFormat="1" ht="12" customHeight="1">
      <c r="A114" s="65">
        <f t="shared" si="12"/>
      </c>
      <c r="B114" s="66"/>
      <c r="C114" s="66"/>
      <c r="D114" s="67"/>
      <c r="E114" s="107"/>
      <c r="F114" s="108"/>
      <c r="G114" s="106"/>
      <c r="H114" s="107"/>
      <c r="I114" s="108"/>
      <c r="J114" s="106"/>
      <c r="K114" s="107"/>
      <c r="L114" s="108"/>
      <c r="M114" s="106"/>
      <c r="N114" s="107"/>
      <c r="O114" s="108"/>
      <c r="P114" s="106"/>
      <c r="Q114" s="107"/>
      <c r="R114" s="108"/>
      <c r="S114" s="106"/>
      <c r="T114" s="107"/>
      <c r="U114" s="108"/>
      <c r="V114" s="106"/>
      <c r="W114" s="107"/>
      <c r="X114" s="108"/>
      <c r="Y114" s="106"/>
      <c r="Z114" s="122">
        <f t="shared" si="6"/>
      </c>
      <c r="AA114" s="122">
        <f t="shared" si="7"/>
      </c>
      <c r="AB114" s="122">
        <f t="shared" si="8"/>
      </c>
      <c r="AC114" s="70">
        <f t="shared" si="9"/>
      </c>
      <c r="AD114" s="70">
        <f t="shared" si="10"/>
      </c>
      <c r="AE114" s="66"/>
    </row>
    <row r="115" spans="1:31" s="37" customFormat="1" ht="12" customHeight="1">
      <c r="A115" s="65">
        <f t="shared" si="12"/>
      </c>
      <c r="B115" s="66"/>
      <c r="C115" s="66"/>
      <c r="D115" s="67"/>
      <c r="E115" s="107"/>
      <c r="F115" s="108"/>
      <c r="G115" s="106"/>
      <c r="H115" s="107"/>
      <c r="I115" s="108"/>
      <c r="J115" s="106"/>
      <c r="K115" s="107"/>
      <c r="L115" s="108"/>
      <c r="M115" s="106"/>
      <c r="N115" s="107"/>
      <c r="O115" s="108"/>
      <c r="P115" s="106"/>
      <c r="Q115" s="107"/>
      <c r="R115" s="108"/>
      <c r="S115" s="106"/>
      <c r="T115" s="107"/>
      <c r="U115" s="108"/>
      <c r="V115" s="106"/>
      <c r="W115" s="107"/>
      <c r="X115" s="108"/>
      <c r="Y115" s="106"/>
      <c r="Z115" s="122">
        <f t="shared" si="6"/>
      </c>
      <c r="AA115" s="122">
        <f t="shared" si="7"/>
      </c>
      <c r="AB115" s="122">
        <f t="shared" si="8"/>
      </c>
      <c r="AC115" s="70">
        <f t="shared" si="9"/>
      </c>
      <c r="AD115" s="70">
        <f t="shared" si="10"/>
      </c>
      <c r="AE115" s="66"/>
    </row>
    <row r="116" spans="1:31" s="37" customFormat="1" ht="12" customHeight="1">
      <c r="A116" s="65">
        <f t="shared" si="12"/>
      </c>
      <c r="B116" s="66"/>
      <c r="C116" s="66"/>
      <c r="D116" s="67"/>
      <c r="E116" s="107"/>
      <c r="F116" s="108"/>
      <c r="G116" s="106"/>
      <c r="H116" s="107"/>
      <c r="I116" s="108"/>
      <c r="J116" s="106"/>
      <c r="K116" s="107"/>
      <c r="L116" s="108"/>
      <c r="M116" s="106"/>
      <c r="N116" s="107"/>
      <c r="O116" s="108"/>
      <c r="P116" s="106"/>
      <c r="Q116" s="107"/>
      <c r="R116" s="108"/>
      <c r="S116" s="106"/>
      <c r="T116" s="107"/>
      <c r="U116" s="108"/>
      <c r="V116" s="106"/>
      <c r="W116" s="107"/>
      <c r="X116" s="108"/>
      <c r="Y116" s="106"/>
      <c r="Z116" s="122">
        <f t="shared" si="6"/>
      </c>
      <c r="AA116" s="122">
        <f t="shared" si="7"/>
      </c>
      <c r="AB116" s="122">
        <f t="shared" si="8"/>
      </c>
      <c r="AC116" s="70">
        <f t="shared" si="9"/>
      </c>
      <c r="AD116" s="70">
        <f t="shared" si="10"/>
      </c>
      <c r="AE116" s="66"/>
    </row>
    <row r="117" spans="1:31" s="37" customFormat="1" ht="12" customHeight="1">
      <c r="A117" s="65">
        <f t="shared" si="12"/>
      </c>
      <c r="B117" s="66"/>
      <c r="C117" s="66"/>
      <c r="D117" s="67"/>
      <c r="E117" s="107"/>
      <c r="F117" s="108"/>
      <c r="G117" s="106"/>
      <c r="H117" s="107"/>
      <c r="I117" s="108"/>
      <c r="J117" s="106"/>
      <c r="K117" s="107"/>
      <c r="L117" s="108"/>
      <c r="M117" s="106"/>
      <c r="N117" s="107"/>
      <c r="O117" s="108"/>
      <c r="P117" s="106"/>
      <c r="Q117" s="107"/>
      <c r="R117" s="108"/>
      <c r="S117" s="106"/>
      <c r="T117" s="107"/>
      <c r="U117" s="108"/>
      <c r="V117" s="106"/>
      <c r="W117" s="107"/>
      <c r="X117" s="108"/>
      <c r="Y117" s="106"/>
      <c r="Z117" s="122">
        <f t="shared" si="6"/>
      </c>
      <c r="AA117" s="122">
        <f t="shared" si="7"/>
      </c>
      <c r="AB117" s="122">
        <f t="shared" si="8"/>
      </c>
      <c r="AC117" s="70">
        <f t="shared" si="9"/>
      </c>
      <c r="AD117" s="70">
        <f t="shared" si="10"/>
      </c>
      <c r="AE117" s="66"/>
    </row>
    <row r="118" spans="1:31" s="37" customFormat="1" ht="12" customHeight="1">
      <c r="A118" s="65">
        <f t="shared" si="12"/>
      </c>
      <c r="B118" s="66"/>
      <c r="C118" s="66"/>
      <c r="D118" s="67"/>
      <c r="E118" s="107"/>
      <c r="F118" s="108"/>
      <c r="G118" s="106"/>
      <c r="H118" s="107"/>
      <c r="I118" s="108"/>
      <c r="J118" s="106"/>
      <c r="K118" s="107"/>
      <c r="L118" s="108"/>
      <c r="M118" s="106"/>
      <c r="N118" s="107"/>
      <c r="O118" s="108"/>
      <c r="P118" s="106"/>
      <c r="Q118" s="107"/>
      <c r="R118" s="108"/>
      <c r="S118" s="106"/>
      <c r="T118" s="107"/>
      <c r="U118" s="108"/>
      <c r="V118" s="106"/>
      <c r="W118" s="107"/>
      <c r="X118" s="108"/>
      <c r="Y118" s="106"/>
      <c r="Z118" s="122">
        <f t="shared" si="6"/>
      </c>
      <c r="AA118" s="122">
        <f t="shared" si="7"/>
      </c>
      <c r="AB118" s="122">
        <f t="shared" si="8"/>
      </c>
      <c r="AC118" s="70">
        <f t="shared" si="9"/>
      </c>
      <c r="AD118" s="70">
        <f t="shared" si="10"/>
      </c>
      <c r="AE118" s="66"/>
    </row>
    <row r="119" spans="1:31" s="37" customFormat="1" ht="12" customHeight="1">
      <c r="A119" s="65">
        <f t="shared" si="12"/>
      </c>
      <c r="B119" s="66"/>
      <c r="C119" s="66"/>
      <c r="D119" s="67"/>
      <c r="E119" s="107"/>
      <c r="F119" s="108"/>
      <c r="G119" s="106"/>
      <c r="H119" s="107"/>
      <c r="I119" s="108"/>
      <c r="J119" s="106"/>
      <c r="K119" s="107"/>
      <c r="L119" s="108"/>
      <c r="M119" s="106"/>
      <c r="N119" s="107"/>
      <c r="O119" s="108"/>
      <c r="P119" s="106"/>
      <c r="Q119" s="107"/>
      <c r="R119" s="108"/>
      <c r="S119" s="106"/>
      <c r="T119" s="107"/>
      <c r="U119" s="108"/>
      <c r="V119" s="106"/>
      <c r="W119" s="107"/>
      <c r="X119" s="108"/>
      <c r="Y119" s="106"/>
      <c r="Z119" s="122">
        <f t="shared" si="6"/>
      </c>
      <c r="AA119" s="122">
        <f t="shared" si="7"/>
      </c>
      <c r="AB119" s="122">
        <f t="shared" si="8"/>
      </c>
      <c r="AC119" s="70">
        <f t="shared" si="9"/>
      </c>
      <c r="AD119" s="70">
        <f t="shared" si="10"/>
      </c>
      <c r="AE119" s="66"/>
    </row>
    <row r="120" spans="1:31" s="37" customFormat="1" ht="12" customHeight="1">
      <c r="A120" s="65">
        <f t="shared" si="12"/>
      </c>
      <c r="B120" s="66"/>
      <c r="C120" s="66"/>
      <c r="D120" s="67"/>
      <c r="E120" s="107"/>
      <c r="F120" s="108"/>
      <c r="G120" s="106"/>
      <c r="H120" s="107"/>
      <c r="I120" s="108"/>
      <c r="J120" s="106"/>
      <c r="K120" s="107"/>
      <c r="L120" s="108"/>
      <c r="M120" s="106"/>
      <c r="N120" s="107"/>
      <c r="O120" s="108"/>
      <c r="P120" s="106"/>
      <c r="Q120" s="107"/>
      <c r="R120" s="108"/>
      <c r="S120" s="106"/>
      <c r="T120" s="107"/>
      <c r="U120" s="108"/>
      <c r="V120" s="106"/>
      <c r="W120" s="107"/>
      <c r="X120" s="108"/>
      <c r="Y120" s="106"/>
      <c r="Z120" s="122">
        <f t="shared" si="6"/>
      </c>
      <c r="AA120" s="122">
        <f t="shared" si="7"/>
      </c>
      <c r="AB120" s="122">
        <f t="shared" si="8"/>
      </c>
      <c r="AC120" s="70">
        <f t="shared" si="9"/>
      </c>
      <c r="AD120" s="70">
        <f t="shared" si="10"/>
      </c>
      <c r="AE120" s="66"/>
    </row>
    <row r="121" spans="1:31" s="37" customFormat="1" ht="12" customHeight="1">
      <c r="A121" s="65">
        <f t="shared" si="12"/>
      </c>
      <c r="B121" s="66"/>
      <c r="C121" s="66"/>
      <c r="D121" s="67"/>
      <c r="E121" s="107"/>
      <c r="F121" s="108"/>
      <c r="G121" s="106"/>
      <c r="H121" s="107"/>
      <c r="I121" s="108"/>
      <c r="J121" s="106"/>
      <c r="K121" s="107"/>
      <c r="L121" s="108"/>
      <c r="M121" s="106"/>
      <c r="N121" s="107"/>
      <c r="O121" s="108"/>
      <c r="P121" s="106"/>
      <c r="Q121" s="107"/>
      <c r="R121" s="108"/>
      <c r="S121" s="106"/>
      <c r="T121" s="107"/>
      <c r="U121" s="108"/>
      <c r="V121" s="106"/>
      <c r="W121" s="107"/>
      <c r="X121" s="108"/>
      <c r="Y121" s="106"/>
      <c r="Z121" s="122">
        <f t="shared" si="6"/>
      </c>
      <c r="AA121" s="122">
        <f t="shared" si="7"/>
      </c>
      <c r="AB121" s="122">
        <f t="shared" si="8"/>
      </c>
      <c r="AC121" s="70">
        <f t="shared" si="9"/>
      </c>
      <c r="AD121" s="70">
        <f t="shared" si="10"/>
      </c>
      <c r="AE121" s="66"/>
    </row>
    <row r="122" spans="1:31" s="37" customFormat="1" ht="12" customHeight="1">
      <c r="A122" s="65">
        <f t="shared" si="12"/>
      </c>
      <c r="B122" s="66"/>
      <c r="C122" s="66"/>
      <c r="D122" s="67"/>
      <c r="E122" s="107"/>
      <c r="F122" s="108"/>
      <c r="G122" s="106"/>
      <c r="H122" s="107"/>
      <c r="I122" s="108"/>
      <c r="J122" s="106"/>
      <c r="K122" s="107"/>
      <c r="L122" s="108"/>
      <c r="M122" s="106"/>
      <c r="N122" s="107"/>
      <c r="O122" s="108"/>
      <c r="P122" s="106"/>
      <c r="Q122" s="107"/>
      <c r="R122" s="108"/>
      <c r="S122" s="106"/>
      <c r="T122" s="107"/>
      <c r="U122" s="108"/>
      <c r="V122" s="106"/>
      <c r="W122" s="107"/>
      <c r="X122" s="108"/>
      <c r="Y122" s="106"/>
      <c r="Z122" s="122">
        <f t="shared" si="6"/>
      </c>
      <c r="AA122" s="122">
        <f t="shared" si="7"/>
      </c>
      <c r="AB122" s="122">
        <f t="shared" si="8"/>
      </c>
      <c r="AC122" s="70">
        <f t="shared" si="9"/>
      </c>
      <c r="AD122" s="70">
        <f t="shared" si="10"/>
      </c>
      <c r="AE122" s="66"/>
    </row>
    <row r="123" spans="1:31" s="37" customFormat="1" ht="12" customHeight="1">
      <c r="A123" s="65">
        <f t="shared" si="12"/>
      </c>
      <c r="B123" s="66"/>
      <c r="C123" s="66"/>
      <c r="D123" s="67"/>
      <c r="E123" s="107"/>
      <c r="F123" s="108"/>
      <c r="G123" s="106"/>
      <c r="H123" s="107"/>
      <c r="I123" s="108"/>
      <c r="J123" s="106"/>
      <c r="K123" s="107"/>
      <c r="L123" s="108"/>
      <c r="M123" s="106"/>
      <c r="N123" s="107"/>
      <c r="O123" s="108"/>
      <c r="P123" s="106"/>
      <c r="Q123" s="107"/>
      <c r="R123" s="108"/>
      <c r="S123" s="106"/>
      <c r="T123" s="107"/>
      <c r="U123" s="108"/>
      <c r="V123" s="106"/>
      <c r="W123" s="107"/>
      <c r="X123" s="108"/>
      <c r="Y123" s="106"/>
      <c r="Z123" s="122">
        <f t="shared" si="6"/>
      </c>
      <c r="AA123" s="122">
        <f t="shared" si="7"/>
      </c>
      <c r="AB123" s="122">
        <f t="shared" si="8"/>
      </c>
      <c r="AC123" s="70">
        <f t="shared" si="9"/>
      </c>
      <c r="AD123" s="70">
        <f t="shared" si="10"/>
      </c>
      <c r="AE123" s="66"/>
    </row>
    <row r="124" spans="1:31" s="37" customFormat="1" ht="12" customHeight="1">
      <c r="A124" s="65">
        <f t="shared" si="12"/>
      </c>
      <c r="B124" s="66"/>
      <c r="C124" s="66"/>
      <c r="D124" s="67"/>
      <c r="E124" s="107"/>
      <c r="F124" s="108"/>
      <c r="G124" s="106"/>
      <c r="H124" s="107"/>
      <c r="I124" s="108"/>
      <c r="J124" s="106"/>
      <c r="K124" s="107"/>
      <c r="L124" s="108"/>
      <c r="M124" s="106"/>
      <c r="N124" s="107"/>
      <c r="O124" s="108"/>
      <c r="P124" s="106"/>
      <c r="Q124" s="107"/>
      <c r="R124" s="108"/>
      <c r="S124" s="106"/>
      <c r="T124" s="107"/>
      <c r="U124" s="108"/>
      <c r="V124" s="106"/>
      <c r="W124" s="107"/>
      <c r="X124" s="108"/>
      <c r="Y124" s="106"/>
      <c r="Z124" s="122">
        <f t="shared" si="6"/>
      </c>
      <c r="AA124" s="122">
        <f t="shared" si="7"/>
      </c>
      <c r="AB124" s="122">
        <f t="shared" si="8"/>
      </c>
      <c r="AC124" s="70">
        <f t="shared" si="9"/>
      </c>
      <c r="AD124" s="70">
        <f t="shared" si="10"/>
      </c>
      <c r="AE124" s="66"/>
    </row>
    <row r="125" spans="1:31" s="37" customFormat="1" ht="12" customHeight="1">
      <c r="A125" s="65">
        <f t="shared" si="12"/>
      </c>
      <c r="B125" s="66"/>
      <c r="C125" s="66"/>
      <c r="D125" s="67"/>
      <c r="E125" s="107"/>
      <c r="F125" s="108"/>
      <c r="G125" s="106"/>
      <c r="H125" s="107"/>
      <c r="I125" s="108"/>
      <c r="J125" s="106"/>
      <c r="K125" s="107"/>
      <c r="L125" s="108"/>
      <c r="M125" s="106"/>
      <c r="N125" s="107"/>
      <c r="O125" s="108"/>
      <c r="P125" s="106"/>
      <c r="Q125" s="107"/>
      <c r="R125" s="108"/>
      <c r="S125" s="106"/>
      <c r="T125" s="107"/>
      <c r="U125" s="108"/>
      <c r="V125" s="106"/>
      <c r="W125" s="107"/>
      <c r="X125" s="108"/>
      <c r="Y125" s="106"/>
      <c r="Z125" s="122">
        <f t="shared" si="6"/>
      </c>
      <c r="AA125" s="122">
        <f t="shared" si="7"/>
      </c>
      <c r="AB125" s="122">
        <f t="shared" si="8"/>
      </c>
      <c r="AC125" s="70">
        <f t="shared" si="9"/>
      </c>
      <c r="AD125" s="70">
        <f t="shared" si="10"/>
      </c>
      <c r="AE125" s="66"/>
    </row>
    <row r="126" spans="1:31" s="37" customFormat="1" ht="12" customHeight="1">
      <c r="A126" s="65">
        <f t="shared" si="12"/>
      </c>
      <c r="B126" s="66"/>
      <c r="C126" s="66"/>
      <c r="D126" s="67"/>
      <c r="E126" s="107"/>
      <c r="F126" s="108"/>
      <c r="G126" s="106"/>
      <c r="H126" s="107"/>
      <c r="I126" s="108"/>
      <c r="J126" s="106"/>
      <c r="K126" s="107"/>
      <c r="L126" s="108"/>
      <c r="M126" s="106"/>
      <c r="N126" s="107"/>
      <c r="O126" s="108"/>
      <c r="P126" s="106"/>
      <c r="Q126" s="107"/>
      <c r="R126" s="108"/>
      <c r="S126" s="106"/>
      <c r="T126" s="107"/>
      <c r="U126" s="108"/>
      <c r="V126" s="106"/>
      <c r="W126" s="107"/>
      <c r="X126" s="108"/>
      <c r="Y126" s="106"/>
      <c r="Z126" s="122">
        <f t="shared" si="6"/>
      </c>
      <c r="AA126" s="122">
        <f t="shared" si="7"/>
      </c>
      <c r="AB126" s="122">
        <f t="shared" si="8"/>
      </c>
      <c r="AC126" s="70">
        <f t="shared" si="9"/>
      </c>
      <c r="AD126" s="70">
        <f t="shared" si="10"/>
      </c>
      <c r="AE126" s="66"/>
    </row>
    <row r="127" spans="1:31" s="37" customFormat="1" ht="12" customHeight="1">
      <c r="A127" s="65">
        <f t="shared" si="12"/>
      </c>
      <c r="B127" s="66"/>
      <c r="C127" s="66"/>
      <c r="D127" s="67"/>
      <c r="E127" s="107"/>
      <c r="F127" s="108"/>
      <c r="G127" s="106"/>
      <c r="H127" s="107"/>
      <c r="I127" s="108"/>
      <c r="J127" s="106"/>
      <c r="K127" s="107"/>
      <c r="L127" s="108"/>
      <c r="M127" s="106"/>
      <c r="N127" s="107"/>
      <c r="O127" s="108"/>
      <c r="P127" s="106"/>
      <c r="Q127" s="107"/>
      <c r="R127" s="108"/>
      <c r="S127" s="106"/>
      <c r="T127" s="107"/>
      <c r="U127" s="108"/>
      <c r="V127" s="106"/>
      <c r="W127" s="107"/>
      <c r="X127" s="108"/>
      <c r="Y127" s="106"/>
      <c r="Z127" s="122">
        <f t="shared" si="6"/>
      </c>
      <c r="AA127" s="122">
        <f t="shared" si="7"/>
      </c>
      <c r="AB127" s="122">
        <f t="shared" si="8"/>
      </c>
      <c r="AC127" s="70">
        <f t="shared" si="9"/>
      </c>
      <c r="AD127" s="70">
        <f t="shared" si="10"/>
      </c>
      <c r="AE127" s="66"/>
    </row>
    <row r="128" spans="1:31" s="37" customFormat="1" ht="12" customHeight="1">
      <c r="A128" s="65">
        <f t="shared" si="12"/>
      </c>
      <c r="B128" s="66"/>
      <c r="C128" s="66"/>
      <c r="D128" s="67"/>
      <c r="E128" s="107"/>
      <c r="F128" s="108"/>
      <c r="G128" s="106"/>
      <c r="H128" s="107"/>
      <c r="I128" s="108"/>
      <c r="J128" s="106"/>
      <c r="K128" s="107"/>
      <c r="L128" s="108"/>
      <c r="M128" s="106"/>
      <c r="N128" s="107"/>
      <c r="O128" s="108"/>
      <c r="P128" s="106"/>
      <c r="Q128" s="107"/>
      <c r="R128" s="108"/>
      <c r="S128" s="106"/>
      <c r="T128" s="107"/>
      <c r="U128" s="108"/>
      <c r="V128" s="106"/>
      <c r="W128" s="107"/>
      <c r="X128" s="108"/>
      <c r="Y128" s="106"/>
      <c r="Z128" s="122">
        <f t="shared" si="6"/>
      </c>
      <c r="AA128" s="122">
        <f t="shared" si="7"/>
      </c>
      <c r="AB128" s="122">
        <f t="shared" si="8"/>
      </c>
      <c r="AC128" s="70">
        <f t="shared" si="9"/>
      </c>
      <c r="AD128" s="70">
        <f t="shared" si="10"/>
      </c>
      <c r="AE128" s="66"/>
    </row>
    <row r="129" spans="1:31" s="37" customFormat="1" ht="12" customHeight="1">
      <c r="A129" s="65">
        <f t="shared" si="12"/>
      </c>
      <c r="B129" s="66"/>
      <c r="C129" s="66"/>
      <c r="D129" s="67"/>
      <c r="E129" s="107"/>
      <c r="F129" s="108"/>
      <c r="G129" s="106"/>
      <c r="H129" s="107"/>
      <c r="I129" s="108"/>
      <c r="J129" s="106"/>
      <c r="K129" s="107"/>
      <c r="L129" s="108"/>
      <c r="M129" s="106"/>
      <c r="N129" s="107"/>
      <c r="O129" s="108"/>
      <c r="P129" s="106"/>
      <c r="Q129" s="107"/>
      <c r="R129" s="108"/>
      <c r="S129" s="106"/>
      <c r="T129" s="107"/>
      <c r="U129" s="108"/>
      <c r="V129" s="106"/>
      <c r="W129" s="107"/>
      <c r="X129" s="108"/>
      <c r="Y129" s="106"/>
      <c r="Z129" s="122">
        <f t="shared" si="6"/>
      </c>
      <c r="AA129" s="122">
        <f t="shared" si="7"/>
      </c>
      <c r="AB129" s="122">
        <f t="shared" si="8"/>
      </c>
      <c r="AC129" s="70">
        <f t="shared" si="9"/>
      </c>
      <c r="AD129" s="70">
        <f t="shared" si="10"/>
      </c>
      <c r="AE129" s="66"/>
    </row>
    <row r="130" spans="1:31" s="37" customFormat="1" ht="12" customHeight="1">
      <c r="A130" s="65">
        <f t="shared" si="12"/>
      </c>
      <c r="B130" s="66"/>
      <c r="C130" s="66"/>
      <c r="D130" s="67"/>
      <c r="E130" s="107"/>
      <c r="F130" s="108"/>
      <c r="G130" s="106"/>
      <c r="H130" s="107"/>
      <c r="I130" s="108"/>
      <c r="J130" s="106"/>
      <c r="K130" s="107"/>
      <c r="L130" s="108"/>
      <c r="M130" s="106"/>
      <c r="N130" s="107"/>
      <c r="O130" s="108"/>
      <c r="P130" s="106"/>
      <c r="Q130" s="107"/>
      <c r="R130" s="108"/>
      <c r="S130" s="106"/>
      <c r="T130" s="107"/>
      <c r="U130" s="108"/>
      <c r="V130" s="106"/>
      <c r="W130" s="107"/>
      <c r="X130" s="108"/>
      <c r="Y130" s="106"/>
      <c r="Z130" s="122">
        <f t="shared" si="6"/>
      </c>
      <c r="AA130" s="122">
        <f t="shared" si="7"/>
      </c>
      <c r="AB130" s="122">
        <f t="shared" si="8"/>
      </c>
      <c r="AC130" s="70">
        <f t="shared" si="9"/>
      </c>
      <c r="AD130" s="70">
        <f t="shared" si="10"/>
      </c>
      <c r="AE130" s="66"/>
    </row>
    <row r="131" spans="1:31" s="37" customFormat="1" ht="12" customHeight="1">
      <c r="A131" s="65">
        <f t="shared" si="12"/>
      </c>
      <c r="B131" s="66"/>
      <c r="C131" s="66"/>
      <c r="D131" s="67"/>
      <c r="E131" s="107"/>
      <c r="F131" s="108"/>
      <c r="G131" s="106"/>
      <c r="H131" s="107"/>
      <c r="I131" s="108"/>
      <c r="J131" s="106"/>
      <c r="K131" s="107"/>
      <c r="L131" s="108"/>
      <c r="M131" s="106"/>
      <c r="N131" s="107"/>
      <c r="O131" s="108"/>
      <c r="P131" s="106"/>
      <c r="Q131" s="107"/>
      <c r="R131" s="108"/>
      <c r="S131" s="106"/>
      <c r="T131" s="107"/>
      <c r="U131" s="108"/>
      <c r="V131" s="106"/>
      <c r="W131" s="107"/>
      <c r="X131" s="108"/>
      <c r="Y131" s="106"/>
      <c r="Z131" s="122">
        <f t="shared" si="6"/>
      </c>
      <c r="AA131" s="122">
        <f t="shared" si="7"/>
      </c>
      <c r="AB131" s="122">
        <f t="shared" si="8"/>
      </c>
      <c r="AC131" s="70">
        <f t="shared" si="9"/>
      </c>
      <c r="AD131" s="70">
        <f t="shared" si="10"/>
      </c>
      <c r="AE131" s="66"/>
    </row>
    <row r="132" spans="1:31" s="37" customFormat="1" ht="12" customHeight="1">
      <c r="A132" s="65">
        <f t="shared" si="12"/>
      </c>
      <c r="B132" s="66"/>
      <c r="C132" s="66"/>
      <c r="D132" s="67"/>
      <c r="E132" s="107"/>
      <c r="F132" s="108"/>
      <c r="G132" s="106"/>
      <c r="H132" s="107"/>
      <c r="I132" s="108"/>
      <c r="J132" s="106"/>
      <c r="K132" s="107"/>
      <c r="L132" s="108"/>
      <c r="M132" s="106"/>
      <c r="N132" s="107"/>
      <c r="O132" s="108"/>
      <c r="P132" s="106"/>
      <c r="Q132" s="107"/>
      <c r="R132" s="108"/>
      <c r="S132" s="106"/>
      <c r="T132" s="107"/>
      <c r="U132" s="108"/>
      <c r="V132" s="106"/>
      <c r="W132" s="107"/>
      <c r="X132" s="108"/>
      <c r="Y132" s="106"/>
      <c r="Z132" s="122">
        <f t="shared" si="6"/>
      </c>
      <c r="AA132" s="122">
        <f t="shared" si="7"/>
      </c>
      <c r="AB132" s="122">
        <f t="shared" si="8"/>
      </c>
      <c r="AC132" s="70">
        <f t="shared" si="9"/>
      </c>
      <c r="AD132" s="70">
        <f t="shared" si="10"/>
      </c>
      <c r="AE132" s="66"/>
    </row>
    <row r="133" spans="1:31" s="37" customFormat="1" ht="12" customHeight="1">
      <c r="A133" s="65">
        <f t="shared" si="12"/>
      </c>
      <c r="B133" s="66"/>
      <c r="C133" s="66"/>
      <c r="D133" s="67"/>
      <c r="E133" s="107"/>
      <c r="F133" s="108"/>
      <c r="G133" s="106"/>
      <c r="H133" s="107"/>
      <c r="I133" s="108"/>
      <c r="J133" s="106"/>
      <c r="K133" s="107"/>
      <c r="L133" s="108"/>
      <c r="M133" s="106"/>
      <c r="N133" s="107"/>
      <c r="O133" s="108"/>
      <c r="P133" s="106"/>
      <c r="Q133" s="107"/>
      <c r="R133" s="108"/>
      <c r="S133" s="106"/>
      <c r="T133" s="107"/>
      <c r="U133" s="108"/>
      <c r="V133" s="106"/>
      <c r="W133" s="107"/>
      <c r="X133" s="108"/>
      <c r="Y133" s="106"/>
      <c r="Z133" s="122">
        <f t="shared" si="6"/>
      </c>
      <c r="AA133" s="122">
        <f t="shared" si="7"/>
      </c>
      <c r="AB133" s="122">
        <f t="shared" si="8"/>
      </c>
      <c r="AC133" s="70">
        <f t="shared" si="9"/>
      </c>
      <c r="AD133" s="70">
        <f t="shared" si="10"/>
      </c>
      <c r="AE133" s="66"/>
    </row>
    <row r="134" spans="1:31" s="37" customFormat="1" ht="12" customHeight="1">
      <c r="A134" s="65">
        <f t="shared" si="12"/>
      </c>
      <c r="B134" s="66"/>
      <c r="C134" s="66"/>
      <c r="D134" s="67"/>
      <c r="E134" s="107"/>
      <c r="F134" s="108"/>
      <c r="G134" s="106"/>
      <c r="H134" s="107"/>
      <c r="I134" s="108"/>
      <c r="J134" s="106"/>
      <c r="K134" s="107"/>
      <c r="L134" s="108"/>
      <c r="M134" s="106"/>
      <c r="N134" s="107"/>
      <c r="O134" s="108"/>
      <c r="P134" s="106"/>
      <c r="Q134" s="107"/>
      <c r="R134" s="108"/>
      <c r="S134" s="106"/>
      <c r="T134" s="107"/>
      <c r="U134" s="108"/>
      <c r="V134" s="106"/>
      <c r="W134" s="107"/>
      <c r="X134" s="108"/>
      <c r="Y134" s="106"/>
      <c r="Z134" s="122">
        <f t="shared" si="6"/>
      </c>
      <c r="AA134" s="122">
        <f t="shared" si="7"/>
      </c>
      <c r="AB134" s="122">
        <f t="shared" si="8"/>
      </c>
      <c r="AC134" s="70">
        <f t="shared" si="9"/>
      </c>
      <c r="AD134" s="70">
        <f t="shared" si="10"/>
      </c>
      <c r="AE134" s="66"/>
    </row>
    <row r="135" spans="1:31" s="37" customFormat="1" ht="12" customHeight="1">
      <c r="A135" s="65">
        <f t="shared" si="12"/>
      </c>
      <c r="B135" s="66"/>
      <c r="C135" s="66"/>
      <c r="D135" s="67"/>
      <c r="E135" s="107"/>
      <c r="F135" s="108"/>
      <c r="G135" s="106"/>
      <c r="H135" s="107"/>
      <c r="I135" s="108"/>
      <c r="J135" s="106"/>
      <c r="K135" s="107"/>
      <c r="L135" s="108"/>
      <c r="M135" s="106"/>
      <c r="N135" s="107"/>
      <c r="O135" s="108"/>
      <c r="P135" s="106"/>
      <c r="Q135" s="107"/>
      <c r="R135" s="108"/>
      <c r="S135" s="106"/>
      <c r="T135" s="107"/>
      <c r="U135" s="108"/>
      <c r="V135" s="106"/>
      <c r="W135" s="107"/>
      <c r="X135" s="108"/>
      <c r="Y135" s="106"/>
      <c r="Z135" s="122">
        <f t="shared" si="6"/>
      </c>
      <c r="AA135" s="122">
        <f t="shared" si="7"/>
      </c>
      <c r="AB135" s="122">
        <f t="shared" si="8"/>
      </c>
      <c r="AC135" s="70">
        <f t="shared" si="9"/>
      </c>
      <c r="AD135" s="70">
        <f t="shared" si="10"/>
      </c>
      <c r="AE135" s="66"/>
    </row>
    <row r="136" spans="1:31" s="37" customFormat="1" ht="12" customHeight="1">
      <c r="A136" s="65">
        <f t="shared" si="12"/>
      </c>
      <c r="B136" s="66"/>
      <c r="C136" s="66"/>
      <c r="D136" s="67"/>
      <c r="E136" s="107"/>
      <c r="F136" s="108"/>
      <c r="G136" s="106"/>
      <c r="H136" s="107"/>
      <c r="I136" s="108"/>
      <c r="J136" s="106"/>
      <c r="K136" s="107"/>
      <c r="L136" s="108"/>
      <c r="M136" s="106"/>
      <c r="N136" s="107"/>
      <c r="O136" s="108"/>
      <c r="P136" s="106"/>
      <c r="Q136" s="107"/>
      <c r="R136" s="108"/>
      <c r="S136" s="106"/>
      <c r="T136" s="107"/>
      <c r="U136" s="108"/>
      <c r="V136" s="106"/>
      <c r="W136" s="107"/>
      <c r="X136" s="108"/>
      <c r="Y136" s="106"/>
      <c r="Z136" s="122">
        <f t="shared" si="6"/>
      </c>
      <c r="AA136" s="122">
        <f t="shared" si="7"/>
      </c>
      <c r="AB136" s="122">
        <f t="shared" si="8"/>
      </c>
      <c r="AC136" s="70">
        <f t="shared" si="9"/>
      </c>
      <c r="AD136" s="70">
        <f t="shared" si="10"/>
      </c>
      <c r="AE136" s="66"/>
    </row>
    <row r="137" spans="1:31" s="37" customFormat="1" ht="12" customHeight="1">
      <c r="A137" s="65">
        <f t="shared" si="12"/>
      </c>
      <c r="B137" s="66"/>
      <c r="C137" s="66"/>
      <c r="D137" s="67"/>
      <c r="E137" s="107"/>
      <c r="F137" s="108"/>
      <c r="G137" s="106"/>
      <c r="H137" s="107"/>
      <c r="I137" s="108"/>
      <c r="J137" s="106"/>
      <c r="K137" s="107"/>
      <c r="L137" s="108"/>
      <c r="M137" s="106"/>
      <c r="N137" s="107"/>
      <c r="O137" s="108"/>
      <c r="P137" s="106"/>
      <c r="Q137" s="107"/>
      <c r="R137" s="108"/>
      <c r="S137" s="106"/>
      <c r="T137" s="107"/>
      <c r="U137" s="108"/>
      <c r="V137" s="106"/>
      <c r="W137" s="107"/>
      <c r="X137" s="108"/>
      <c r="Y137" s="106"/>
      <c r="Z137" s="122">
        <f t="shared" si="6"/>
      </c>
      <c r="AA137" s="122">
        <f t="shared" si="7"/>
      </c>
      <c r="AB137" s="122">
        <f t="shared" si="8"/>
      </c>
      <c r="AC137" s="70">
        <f t="shared" si="9"/>
      </c>
      <c r="AD137" s="70">
        <f t="shared" si="10"/>
      </c>
      <c r="AE137" s="66"/>
    </row>
    <row r="138" spans="1:31" s="37" customFormat="1" ht="12" customHeight="1">
      <c r="A138" s="65">
        <f t="shared" si="12"/>
      </c>
      <c r="B138" s="66"/>
      <c r="C138" s="66"/>
      <c r="D138" s="67"/>
      <c r="E138" s="107"/>
      <c r="F138" s="108"/>
      <c r="G138" s="106"/>
      <c r="H138" s="107"/>
      <c r="I138" s="108"/>
      <c r="J138" s="106"/>
      <c r="K138" s="107"/>
      <c r="L138" s="108"/>
      <c r="M138" s="106"/>
      <c r="N138" s="107"/>
      <c r="O138" s="108"/>
      <c r="P138" s="106"/>
      <c r="Q138" s="107"/>
      <c r="R138" s="108"/>
      <c r="S138" s="106"/>
      <c r="T138" s="107"/>
      <c r="U138" s="108"/>
      <c r="V138" s="106"/>
      <c r="W138" s="107"/>
      <c r="X138" s="108"/>
      <c r="Y138" s="106"/>
      <c r="Z138" s="122">
        <f t="shared" si="6"/>
      </c>
      <c r="AA138" s="122">
        <f t="shared" si="7"/>
      </c>
      <c r="AB138" s="122">
        <f t="shared" si="8"/>
      </c>
      <c r="AC138" s="70">
        <f t="shared" si="9"/>
      </c>
      <c r="AD138" s="70">
        <f t="shared" si="10"/>
      </c>
      <c r="AE138" s="66"/>
    </row>
    <row r="139" spans="1:31" s="37" customFormat="1" ht="12" customHeight="1">
      <c r="A139" s="65">
        <f t="shared" si="12"/>
      </c>
      <c r="B139" s="66"/>
      <c r="C139" s="66"/>
      <c r="D139" s="67"/>
      <c r="E139" s="107"/>
      <c r="F139" s="108"/>
      <c r="G139" s="106"/>
      <c r="H139" s="107"/>
      <c r="I139" s="108"/>
      <c r="J139" s="106"/>
      <c r="K139" s="107"/>
      <c r="L139" s="108"/>
      <c r="M139" s="106"/>
      <c r="N139" s="107"/>
      <c r="O139" s="108"/>
      <c r="P139" s="106"/>
      <c r="Q139" s="107"/>
      <c r="R139" s="108"/>
      <c r="S139" s="106"/>
      <c r="T139" s="107"/>
      <c r="U139" s="108"/>
      <c r="V139" s="106"/>
      <c r="W139" s="107"/>
      <c r="X139" s="108"/>
      <c r="Y139" s="106"/>
      <c r="Z139" s="122">
        <f t="shared" si="6"/>
      </c>
      <c r="AA139" s="122">
        <f t="shared" si="7"/>
      </c>
      <c r="AB139" s="122">
        <f t="shared" si="8"/>
      </c>
      <c r="AC139" s="70">
        <f t="shared" si="9"/>
      </c>
      <c r="AD139" s="70">
        <f t="shared" si="10"/>
      </c>
      <c r="AE139" s="66"/>
    </row>
    <row r="140" spans="1:31" s="37" customFormat="1" ht="12" customHeight="1">
      <c r="A140" s="65">
        <f t="shared" si="12"/>
      </c>
      <c r="B140" s="66"/>
      <c r="C140" s="66"/>
      <c r="D140" s="67"/>
      <c r="E140" s="107"/>
      <c r="F140" s="108"/>
      <c r="G140" s="106"/>
      <c r="H140" s="107"/>
      <c r="I140" s="108"/>
      <c r="J140" s="106"/>
      <c r="K140" s="107"/>
      <c r="L140" s="108"/>
      <c r="M140" s="106"/>
      <c r="N140" s="107"/>
      <c r="O140" s="108"/>
      <c r="P140" s="106"/>
      <c r="Q140" s="107"/>
      <c r="R140" s="108"/>
      <c r="S140" s="106"/>
      <c r="T140" s="107"/>
      <c r="U140" s="108"/>
      <c r="V140" s="106"/>
      <c r="W140" s="107"/>
      <c r="X140" s="108"/>
      <c r="Y140" s="106"/>
      <c r="Z140" s="122">
        <f t="shared" si="6"/>
      </c>
      <c r="AA140" s="122">
        <f t="shared" si="7"/>
      </c>
      <c r="AB140" s="122">
        <f t="shared" si="8"/>
      </c>
      <c r="AC140" s="70">
        <f t="shared" si="9"/>
      </c>
      <c r="AD140" s="70">
        <f t="shared" si="10"/>
      </c>
      <c r="AE140" s="66"/>
    </row>
    <row r="141" spans="1:31" s="37" customFormat="1" ht="12" customHeight="1">
      <c r="A141" s="65">
        <f t="shared" si="12"/>
      </c>
      <c r="B141" s="66"/>
      <c r="C141" s="66"/>
      <c r="D141" s="67"/>
      <c r="E141" s="107"/>
      <c r="F141" s="108"/>
      <c r="G141" s="106"/>
      <c r="H141" s="107"/>
      <c r="I141" s="108"/>
      <c r="J141" s="106"/>
      <c r="K141" s="107"/>
      <c r="L141" s="108"/>
      <c r="M141" s="106"/>
      <c r="N141" s="107"/>
      <c r="O141" s="108"/>
      <c r="P141" s="106"/>
      <c r="Q141" s="107"/>
      <c r="R141" s="108"/>
      <c r="S141" s="106"/>
      <c r="T141" s="107"/>
      <c r="U141" s="108"/>
      <c r="V141" s="106"/>
      <c r="W141" s="107"/>
      <c r="X141" s="108"/>
      <c r="Y141" s="106"/>
      <c r="Z141" s="122">
        <f t="shared" si="6"/>
      </c>
      <c r="AA141" s="122">
        <f t="shared" si="7"/>
      </c>
      <c r="AB141" s="122">
        <f t="shared" si="8"/>
      </c>
      <c r="AC141" s="70">
        <f t="shared" si="9"/>
      </c>
      <c r="AD141" s="70">
        <f t="shared" si="10"/>
      </c>
      <c r="AE141" s="66"/>
    </row>
    <row r="142" spans="1:31" s="37" customFormat="1" ht="12" customHeight="1">
      <c r="A142" s="65">
        <f t="shared" si="12"/>
      </c>
      <c r="B142" s="66"/>
      <c r="C142" s="66"/>
      <c r="D142" s="67"/>
      <c r="E142" s="107"/>
      <c r="F142" s="108"/>
      <c r="G142" s="106"/>
      <c r="H142" s="107"/>
      <c r="I142" s="108"/>
      <c r="J142" s="106"/>
      <c r="K142" s="107"/>
      <c r="L142" s="108"/>
      <c r="M142" s="106"/>
      <c r="N142" s="107"/>
      <c r="O142" s="108"/>
      <c r="P142" s="106"/>
      <c r="Q142" s="107"/>
      <c r="R142" s="108"/>
      <c r="S142" s="106"/>
      <c r="T142" s="107"/>
      <c r="U142" s="108"/>
      <c r="V142" s="106"/>
      <c r="W142" s="107"/>
      <c r="X142" s="108"/>
      <c r="Y142" s="106"/>
      <c r="Z142" s="122">
        <f t="shared" si="6"/>
      </c>
      <c r="AA142" s="122">
        <f t="shared" si="7"/>
      </c>
      <c r="AB142" s="122">
        <f t="shared" si="8"/>
      </c>
      <c r="AC142" s="70">
        <f t="shared" si="9"/>
      </c>
      <c r="AD142" s="70">
        <f t="shared" si="10"/>
      </c>
      <c r="AE142" s="66"/>
    </row>
    <row r="143" spans="1:31" s="37" customFormat="1" ht="12" customHeight="1">
      <c r="A143" s="65">
        <f t="shared" si="12"/>
      </c>
      <c r="B143" s="66"/>
      <c r="C143" s="66"/>
      <c r="D143" s="67"/>
      <c r="E143" s="107"/>
      <c r="F143" s="108"/>
      <c r="G143" s="106"/>
      <c r="H143" s="107"/>
      <c r="I143" s="108"/>
      <c r="J143" s="106"/>
      <c r="K143" s="107"/>
      <c r="L143" s="108"/>
      <c r="M143" s="106"/>
      <c r="N143" s="107"/>
      <c r="O143" s="108"/>
      <c r="P143" s="106"/>
      <c r="Q143" s="107"/>
      <c r="R143" s="108"/>
      <c r="S143" s="106"/>
      <c r="T143" s="107"/>
      <c r="U143" s="108"/>
      <c r="V143" s="106"/>
      <c r="W143" s="107"/>
      <c r="X143" s="108"/>
      <c r="Y143" s="106"/>
      <c r="Z143" s="122">
        <f t="shared" si="6"/>
      </c>
      <c r="AA143" s="122">
        <f t="shared" si="7"/>
      </c>
      <c r="AB143" s="122">
        <f t="shared" si="8"/>
      </c>
      <c r="AC143" s="70">
        <f t="shared" si="9"/>
      </c>
      <c r="AD143" s="70">
        <f t="shared" si="10"/>
      </c>
      <c r="AE143" s="66"/>
    </row>
    <row r="144" spans="1:31" s="37" customFormat="1" ht="12" customHeight="1">
      <c r="A144" s="65">
        <f t="shared" si="12"/>
      </c>
      <c r="B144" s="66"/>
      <c r="C144" s="66"/>
      <c r="D144" s="67"/>
      <c r="E144" s="107"/>
      <c r="F144" s="108"/>
      <c r="G144" s="106"/>
      <c r="H144" s="107"/>
      <c r="I144" s="108"/>
      <c r="J144" s="106"/>
      <c r="K144" s="107"/>
      <c r="L144" s="108"/>
      <c r="M144" s="106"/>
      <c r="N144" s="107"/>
      <c r="O144" s="108"/>
      <c r="P144" s="106"/>
      <c r="Q144" s="107"/>
      <c r="R144" s="108"/>
      <c r="S144" s="106"/>
      <c r="T144" s="107"/>
      <c r="U144" s="108"/>
      <c r="V144" s="106"/>
      <c r="W144" s="107"/>
      <c r="X144" s="108"/>
      <c r="Y144" s="106"/>
      <c r="Z144" s="122">
        <f t="shared" si="6"/>
      </c>
      <c r="AA144" s="122">
        <f t="shared" si="7"/>
      </c>
      <c r="AB144" s="122">
        <f t="shared" si="8"/>
      </c>
      <c r="AC144" s="70">
        <f t="shared" si="9"/>
      </c>
      <c r="AD144" s="70">
        <f t="shared" si="10"/>
      </c>
      <c r="AE144" s="66"/>
    </row>
    <row r="145" spans="1:31" s="37" customFormat="1" ht="12" customHeight="1">
      <c r="A145" s="65">
        <f t="shared" si="12"/>
      </c>
      <c r="B145" s="66"/>
      <c r="C145" s="66"/>
      <c r="D145" s="67"/>
      <c r="E145" s="107"/>
      <c r="F145" s="108"/>
      <c r="G145" s="106"/>
      <c r="H145" s="107"/>
      <c r="I145" s="108"/>
      <c r="J145" s="106"/>
      <c r="K145" s="107"/>
      <c r="L145" s="108"/>
      <c r="M145" s="106"/>
      <c r="N145" s="107"/>
      <c r="O145" s="108"/>
      <c r="P145" s="106"/>
      <c r="Q145" s="107"/>
      <c r="R145" s="108"/>
      <c r="S145" s="106"/>
      <c r="T145" s="107"/>
      <c r="U145" s="108"/>
      <c r="V145" s="106"/>
      <c r="W145" s="107"/>
      <c r="X145" s="108"/>
      <c r="Y145" s="106"/>
      <c r="Z145" s="122">
        <f t="shared" si="6"/>
      </c>
      <c r="AA145" s="122">
        <f t="shared" si="7"/>
      </c>
      <c r="AB145" s="122">
        <f t="shared" si="8"/>
      </c>
      <c r="AC145" s="70">
        <f t="shared" si="9"/>
      </c>
      <c r="AD145" s="70">
        <f t="shared" si="10"/>
      </c>
      <c r="AE145" s="66"/>
    </row>
    <row r="146" spans="1:31" s="37" customFormat="1" ht="12" customHeight="1">
      <c r="A146" s="65">
        <f t="shared" si="12"/>
      </c>
      <c r="B146" s="66"/>
      <c r="C146" s="66"/>
      <c r="D146" s="67"/>
      <c r="E146" s="107"/>
      <c r="F146" s="108"/>
      <c r="G146" s="106"/>
      <c r="H146" s="107"/>
      <c r="I146" s="108"/>
      <c r="J146" s="106"/>
      <c r="K146" s="107"/>
      <c r="L146" s="108"/>
      <c r="M146" s="106"/>
      <c r="N146" s="107"/>
      <c r="O146" s="108"/>
      <c r="P146" s="106"/>
      <c r="Q146" s="107"/>
      <c r="R146" s="108"/>
      <c r="S146" s="106"/>
      <c r="T146" s="107"/>
      <c r="U146" s="108"/>
      <c r="V146" s="106"/>
      <c r="W146" s="107"/>
      <c r="X146" s="108"/>
      <c r="Y146" s="106"/>
      <c r="Z146" s="122">
        <f t="shared" si="6"/>
      </c>
      <c r="AA146" s="122">
        <f t="shared" si="7"/>
      </c>
      <c r="AB146" s="122">
        <f t="shared" si="8"/>
      </c>
      <c r="AC146" s="70">
        <f t="shared" si="9"/>
      </c>
      <c r="AD146" s="70">
        <f t="shared" si="10"/>
      </c>
      <c r="AE146" s="66"/>
    </row>
    <row r="147" spans="1:31" s="37" customFormat="1" ht="12" customHeight="1">
      <c r="A147" s="65">
        <f t="shared" si="12"/>
      </c>
      <c r="B147" s="66"/>
      <c r="C147" s="66"/>
      <c r="D147" s="67"/>
      <c r="E147" s="107"/>
      <c r="F147" s="108"/>
      <c r="G147" s="106"/>
      <c r="H147" s="107"/>
      <c r="I147" s="108"/>
      <c r="J147" s="106"/>
      <c r="K147" s="107"/>
      <c r="L147" s="108"/>
      <c r="M147" s="106"/>
      <c r="N147" s="107"/>
      <c r="O147" s="108"/>
      <c r="P147" s="106"/>
      <c r="Q147" s="107"/>
      <c r="R147" s="108"/>
      <c r="S147" s="106"/>
      <c r="T147" s="107"/>
      <c r="U147" s="108"/>
      <c r="V147" s="106"/>
      <c r="W147" s="107"/>
      <c r="X147" s="108"/>
      <c r="Y147" s="106"/>
      <c r="Z147" s="122">
        <f aca="true" t="shared" si="13" ref="Z147:Z194">IF(COUNTA(Y147,V147,S147,P147,M147,J147,G147)&gt;0,SUM(Y147,V147,S147,P147,M147,J147,G147),"")</f>
      </c>
      <c r="AA147" s="122">
        <f aca="true" t="shared" si="14" ref="AA147:AA194">IF(COUNT(E147:F147,H147:I147,K147:L147,N147:O147,Q147:R147,T147:U147,W147:X147)&gt;0,SUM(W147,T147,Q147,N147,K147,H147,E147)+TRUNC(SUM(F147,I147,L147,O147,R147,U147,X147)/60),"")</f>
      </c>
      <c r="AB147" s="122">
        <f aca="true" t="shared" si="15" ref="AB147:AB194">IF(COUNT(E147:F147,H147:I147,K147:L147,N147:O147,Q147:R147,T147:U147,W147:X147)&gt;0,SUM(F147,I147,L147,O147,R147,U147,X147)-(TRUNC(SUM(F147,I147,L147,O147,R147,U147,X147)/60)*60),"")</f>
      </c>
      <c r="AC147" s="70">
        <f aca="true" t="shared" si="16" ref="AC147:AC197">_xlfn.IFERROR(((((AA147*60)+AB147)*100)/(Z147*60))/100,"")</f>
      </c>
      <c r="AD147" s="70">
        <f aca="true" t="shared" si="17" ref="AD147:AD197">_xlfn.IFERROR((((((Z147*60)-((AA147*60)+AB147)))*100)/(Z147*60))/100,"")</f>
      </c>
      <c r="AE147" s="66"/>
    </row>
    <row r="148" spans="1:31" s="37" customFormat="1" ht="12" customHeight="1">
      <c r="A148" s="65">
        <f t="shared" si="12"/>
      </c>
      <c r="B148" s="66"/>
      <c r="C148" s="66"/>
      <c r="D148" s="67"/>
      <c r="E148" s="107"/>
      <c r="F148" s="108"/>
      <c r="G148" s="106"/>
      <c r="H148" s="107"/>
      <c r="I148" s="108"/>
      <c r="J148" s="106"/>
      <c r="K148" s="107"/>
      <c r="L148" s="108"/>
      <c r="M148" s="106"/>
      <c r="N148" s="107"/>
      <c r="O148" s="108"/>
      <c r="P148" s="106"/>
      <c r="Q148" s="107"/>
      <c r="R148" s="108"/>
      <c r="S148" s="106"/>
      <c r="T148" s="107"/>
      <c r="U148" s="108"/>
      <c r="V148" s="106"/>
      <c r="W148" s="107"/>
      <c r="X148" s="108"/>
      <c r="Y148" s="106"/>
      <c r="Z148" s="122">
        <f t="shared" si="13"/>
      </c>
      <c r="AA148" s="122">
        <f t="shared" si="14"/>
      </c>
      <c r="AB148" s="122">
        <f t="shared" si="15"/>
      </c>
      <c r="AC148" s="70">
        <f t="shared" si="16"/>
      </c>
      <c r="AD148" s="70">
        <f t="shared" si="17"/>
      </c>
      <c r="AE148" s="66"/>
    </row>
    <row r="149" spans="1:31" s="37" customFormat="1" ht="12" customHeight="1">
      <c r="A149" s="65">
        <f t="shared" si="12"/>
      </c>
      <c r="B149" s="66"/>
      <c r="C149" s="66"/>
      <c r="D149" s="67"/>
      <c r="E149" s="107"/>
      <c r="F149" s="108"/>
      <c r="G149" s="106"/>
      <c r="H149" s="107"/>
      <c r="I149" s="108"/>
      <c r="J149" s="106"/>
      <c r="K149" s="107"/>
      <c r="L149" s="108"/>
      <c r="M149" s="106"/>
      <c r="N149" s="107"/>
      <c r="O149" s="108"/>
      <c r="P149" s="106"/>
      <c r="Q149" s="107"/>
      <c r="R149" s="108"/>
      <c r="S149" s="106"/>
      <c r="T149" s="107"/>
      <c r="U149" s="108"/>
      <c r="V149" s="106"/>
      <c r="W149" s="107"/>
      <c r="X149" s="108"/>
      <c r="Y149" s="106"/>
      <c r="Z149" s="122">
        <f t="shared" si="13"/>
      </c>
      <c r="AA149" s="122">
        <f t="shared" si="14"/>
      </c>
      <c r="AB149" s="122">
        <f t="shared" si="15"/>
      </c>
      <c r="AC149" s="70">
        <f t="shared" si="16"/>
      </c>
      <c r="AD149" s="70">
        <f t="shared" si="17"/>
      </c>
      <c r="AE149" s="66"/>
    </row>
    <row r="150" spans="1:31" s="37" customFormat="1" ht="12" customHeight="1">
      <c r="A150" s="65">
        <f t="shared" si="12"/>
      </c>
      <c r="B150" s="66"/>
      <c r="C150" s="66"/>
      <c r="D150" s="67"/>
      <c r="E150" s="107"/>
      <c r="F150" s="108"/>
      <c r="G150" s="106"/>
      <c r="H150" s="107"/>
      <c r="I150" s="108"/>
      <c r="J150" s="106"/>
      <c r="K150" s="107"/>
      <c r="L150" s="108"/>
      <c r="M150" s="106"/>
      <c r="N150" s="107"/>
      <c r="O150" s="108"/>
      <c r="P150" s="106"/>
      <c r="Q150" s="107"/>
      <c r="R150" s="108"/>
      <c r="S150" s="106"/>
      <c r="T150" s="107"/>
      <c r="U150" s="108"/>
      <c r="V150" s="106"/>
      <c r="W150" s="107"/>
      <c r="X150" s="108"/>
      <c r="Y150" s="106"/>
      <c r="Z150" s="122">
        <f t="shared" si="13"/>
      </c>
      <c r="AA150" s="122">
        <f t="shared" si="14"/>
      </c>
      <c r="AB150" s="122">
        <f t="shared" si="15"/>
      </c>
      <c r="AC150" s="70">
        <f t="shared" si="16"/>
      </c>
      <c r="AD150" s="70">
        <f t="shared" si="17"/>
      </c>
      <c r="AE150" s="66"/>
    </row>
    <row r="151" spans="1:31" s="37" customFormat="1" ht="12" customHeight="1">
      <c r="A151" s="65">
        <f t="shared" si="12"/>
      </c>
      <c r="B151" s="66"/>
      <c r="C151" s="66"/>
      <c r="D151" s="67"/>
      <c r="E151" s="107"/>
      <c r="F151" s="108"/>
      <c r="G151" s="106"/>
      <c r="H151" s="107"/>
      <c r="I151" s="108"/>
      <c r="J151" s="106"/>
      <c r="K151" s="107"/>
      <c r="L151" s="108"/>
      <c r="M151" s="106"/>
      <c r="N151" s="107"/>
      <c r="O151" s="108"/>
      <c r="P151" s="106"/>
      <c r="Q151" s="107"/>
      <c r="R151" s="108"/>
      <c r="S151" s="106"/>
      <c r="T151" s="107"/>
      <c r="U151" s="108"/>
      <c r="V151" s="106"/>
      <c r="W151" s="107"/>
      <c r="X151" s="108"/>
      <c r="Y151" s="106"/>
      <c r="Z151" s="122">
        <f t="shared" si="13"/>
      </c>
      <c r="AA151" s="122">
        <f t="shared" si="14"/>
      </c>
      <c r="AB151" s="122">
        <f t="shared" si="15"/>
      </c>
      <c r="AC151" s="70">
        <f t="shared" si="16"/>
      </c>
      <c r="AD151" s="70">
        <f t="shared" si="17"/>
      </c>
      <c r="AE151" s="66"/>
    </row>
    <row r="152" spans="1:31" s="37" customFormat="1" ht="12" customHeight="1">
      <c r="A152" s="65">
        <f t="shared" si="12"/>
      </c>
      <c r="B152" s="66"/>
      <c r="C152" s="66"/>
      <c r="D152" s="67"/>
      <c r="E152" s="107"/>
      <c r="F152" s="108"/>
      <c r="G152" s="106"/>
      <c r="H152" s="107"/>
      <c r="I152" s="108"/>
      <c r="J152" s="106"/>
      <c r="K152" s="107"/>
      <c r="L152" s="108"/>
      <c r="M152" s="106"/>
      <c r="N152" s="107"/>
      <c r="O152" s="108"/>
      <c r="P152" s="106"/>
      <c r="Q152" s="107"/>
      <c r="R152" s="108"/>
      <c r="S152" s="106"/>
      <c r="T152" s="107"/>
      <c r="U152" s="108"/>
      <c r="V152" s="106"/>
      <c r="W152" s="107"/>
      <c r="X152" s="108"/>
      <c r="Y152" s="106"/>
      <c r="Z152" s="122">
        <f t="shared" si="13"/>
      </c>
      <c r="AA152" s="122">
        <f t="shared" si="14"/>
      </c>
      <c r="AB152" s="122">
        <f t="shared" si="15"/>
      </c>
      <c r="AC152" s="70">
        <f t="shared" si="16"/>
      </c>
      <c r="AD152" s="70">
        <f t="shared" si="17"/>
      </c>
      <c r="AE152" s="66"/>
    </row>
    <row r="153" spans="1:31" s="37" customFormat="1" ht="12" customHeight="1">
      <c r="A153" s="65">
        <f t="shared" si="12"/>
      </c>
      <c r="B153" s="66"/>
      <c r="C153" s="66"/>
      <c r="D153" s="67"/>
      <c r="E153" s="107"/>
      <c r="F153" s="108"/>
      <c r="G153" s="106"/>
      <c r="H153" s="107"/>
      <c r="I153" s="108"/>
      <c r="J153" s="106"/>
      <c r="K153" s="107"/>
      <c r="L153" s="108"/>
      <c r="M153" s="106"/>
      <c r="N153" s="107"/>
      <c r="O153" s="108"/>
      <c r="P153" s="106"/>
      <c r="Q153" s="107"/>
      <c r="R153" s="108"/>
      <c r="S153" s="106"/>
      <c r="T153" s="107"/>
      <c r="U153" s="108"/>
      <c r="V153" s="106"/>
      <c r="W153" s="107"/>
      <c r="X153" s="108"/>
      <c r="Y153" s="106"/>
      <c r="Z153" s="122">
        <f t="shared" si="13"/>
      </c>
      <c r="AA153" s="122">
        <f t="shared" si="14"/>
      </c>
      <c r="AB153" s="122">
        <f t="shared" si="15"/>
      </c>
      <c r="AC153" s="70">
        <f t="shared" si="16"/>
      </c>
      <c r="AD153" s="70">
        <f t="shared" si="17"/>
      </c>
      <c r="AE153" s="66"/>
    </row>
    <row r="154" spans="1:31" s="37" customFormat="1" ht="12" customHeight="1">
      <c r="A154" s="65">
        <f t="shared" si="12"/>
      </c>
      <c r="B154" s="66"/>
      <c r="C154" s="66"/>
      <c r="D154" s="67"/>
      <c r="E154" s="107"/>
      <c r="F154" s="108"/>
      <c r="G154" s="106"/>
      <c r="H154" s="107"/>
      <c r="I154" s="108"/>
      <c r="J154" s="106"/>
      <c r="K154" s="107"/>
      <c r="L154" s="108"/>
      <c r="M154" s="106"/>
      <c r="N154" s="107"/>
      <c r="O154" s="108"/>
      <c r="P154" s="106"/>
      <c r="Q154" s="107"/>
      <c r="R154" s="108"/>
      <c r="S154" s="106"/>
      <c r="T154" s="107"/>
      <c r="U154" s="108"/>
      <c r="V154" s="106"/>
      <c r="W154" s="107"/>
      <c r="X154" s="108"/>
      <c r="Y154" s="106"/>
      <c r="Z154" s="122">
        <f t="shared" si="13"/>
      </c>
      <c r="AA154" s="122">
        <f t="shared" si="14"/>
      </c>
      <c r="AB154" s="122">
        <f t="shared" si="15"/>
      </c>
      <c r="AC154" s="70">
        <f t="shared" si="16"/>
      </c>
      <c r="AD154" s="70">
        <f t="shared" si="17"/>
      </c>
      <c r="AE154" s="66"/>
    </row>
    <row r="155" spans="1:31" s="37" customFormat="1" ht="12" customHeight="1">
      <c r="A155" s="65">
        <f aca="true" t="shared" si="18" ref="A155:A194">_xlfn.IFERROR(IF(COUNTA(B155:D155)=3,A154+1,""),"")</f>
      </c>
      <c r="B155" s="66"/>
      <c r="C155" s="66"/>
      <c r="D155" s="67"/>
      <c r="E155" s="107"/>
      <c r="F155" s="108"/>
      <c r="G155" s="106"/>
      <c r="H155" s="107"/>
      <c r="I155" s="108"/>
      <c r="J155" s="106"/>
      <c r="K155" s="107"/>
      <c r="L155" s="108"/>
      <c r="M155" s="106"/>
      <c r="N155" s="107"/>
      <c r="O155" s="108"/>
      <c r="P155" s="106"/>
      <c r="Q155" s="107"/>
      <c r="R155" s="108"/>
      <c r="S155" s="106"/>
      <c r="T155" s="107"/>
      <c r="U155" s="108"/>
      <c r="V155" s="106"/>
      <c r="W155" s="107"/>
      <c r="X155" s="108"/>
      <c r="Y155" s="106"/>
      <c r="Z155" s="122">
        <f t="shared" si="13"/>
      </c>
      <c r="AA155" s="122">
        <f t="shared" si="14"/>
      </c>
      <c r="AB155" s="122">
        <f t="shared" si="15"/>
      </c>
      <c r="AC155" s="70">
        <f t="shared" si="16"/>
      </c>
      <c r="AD155" s="70">
        <f t="shared" si="17"/>
      </c>
      <c r="AE155" s="66"/>
    </row>
    <row r="156" spans="1:31" s="37" customFormat="1" ht="12" customHeight="1">
      <c r="A156" s="65">
        <f t="shared" si="18"/>
      </c>
      <c r="B156" s="66"/>
      <c r="C156" s="66"/>
      <c r="D156" s="67"/>
      <c r="E156" s="107"/>
      <c r="F156" s="108"/>
      <c r="G156" s="106"/>
      <c r="H156" s="107"/>
      <c r="I156" s="108"/>
      <c r="J156" s="106"/>
      <c r="K156" s="107"/>
      <c r="L156" s="108"/>
      <c r="M156" s="106"/>
      <c r="N156" s="107"/>
      <c r="O156" s="108"/>
      <c r="P156" s="106"/>
      <c r="Q156" s="107"/>
      <c r="R156" s="108"/>
      <c r="S156" s="106"/>
      <c r="T156" s="107"/>
      <c r="U156" s="108"/>
      <c r="V156" s="106"/>
      <c r="W156" s="107"/>
      <c r="X156" s="108"/>
      <c r="Y156" s="106"/>
      <c r="Z156" s="122">
        <f t="shared" si="13"/>
      </c>
      <c r="AA156" s="122">
        <f t="shared" si="14"/>
      </c>
      <c r="AB156" s="122">
        <f t="shared" si="15"/>
      </c>
      <c r="AC156" s="70">
        <f t="shared" si="16"/>
      </c>
      <c r="AD156" s="70">
        <f t="shared" si="17"/>
      </c>
      <c r="AE156" s="66"/>
    </row>
    <row r="157" spans="1:31" s="37" customFormat="1" ht="12" customHeight="1">
      <c r="A157" s="65">
        <f t="shared" si="18"/>
      </c>
      <c r="B157" s="66"/>
      <c r="C157" s="66"/>
      <c r="D157" s="67"/>
      <c r="E157" s="107"/>
      <c r="F157" s="108"/>
      <c r="G157" s="106"/>
      <c r="H157" s="107"/>
      <c r="I157" s="108"/>
      <c r="J157" s="106"/>
      <c r="K157" s="107"/>
      <c r="L157" s="108"/>
      <c r="M157" s="106"/>
      <c r="N157" s="107"/>
      <c r="O157" s="108"/>
      <c r="P157" s="106"/>
      <c r="Q157" s="107"/>
      <c r="R157" s="108"/>
      <c r="S157" s="106"/>
      <c r="T157" s="107"/>
      <c r="U157" s="108"/>
      <c r="V157" s="106"/>
      <c r="W157" s="107"/>
      <c r="X157" s="108"/>
      <c r="Y157" s="106"/>
      <c r="Z157" s="122">
        <f t="shared" si="13"/>
      </c>
      <c r="AA157" s="122">
        <f t="shared" si="14"/>
      </c>
      <c r="AB157" s="122">
        <f t="shared" si="15"/>
      </c>
      <c r="AC157" s="70">
        <f t="shared" si="16"/>
      </c>
      <c r="AD157" s="70">
        <f t="shared" si="17"/>
      </c>
      <c r="AE157" s="66"/>
    </row>
    <row r="158" spans="1:31" s="37" customFormat="1" ht="12" customHeight="1">
      <c r="A158" s="65">
        <f t="shared" si="18"/>
      </c>
      <c r="B158" s="66"/>
      <c r="C158" s="66"/>
      <c r="D158" s="67"/>
      <c r="E158" s="107"/>
      <c r="F158" s="108"/>
      <c r="G158" s="106"/>
      <c r="H158" s="107"/>
      <c r="I158" s="108"/>
      <c r="J158" s="106"/>
      <c r="K158" s="107"/>
      <c r="L158" s="108"/>
      <c r="M158" s="106"/>
      <c r="N158" s="107"/>
      <c r="O158" s="108"/>
      <c r="P158" s="106"/>
      <c r="Q158" s="107"/>
      <c r="R158" s="108"/>
      <c r="S158" s="106"/>
      <c r="T158" s="107"/>
      <c r="U158" s="108"/>
      <c r="V158" s="106"/>
      <c r="W158" s="107"/>
      <c r="X158" s="108"/>
      <c r="Y158" s="106"/>
      <c r="Z158" s="122">
        <f t="shared" si="13"/>
      </c>
      <c r="AA158" s="122">
        <f t="shared" si="14"/>
      </c>
      <c r="AB158" s="122">
        <f t="shared" si="15"/>
      </c>
      <c r="AC158" s="70">
        <f t="shared" si="16"/>
      </c>
      <c r="AD158" s="70">
        <f t="shared" si="17"/>
      </c>
      <c r="AE158" s="66"/>
    </row>
    <row r="159" spans="1:31" s="37" customFormat="1" ht="12" customHeight="1">
      <c r="A159" s="65">
        <f t="shared" si="18"/>
      </c>
      <c r="B159" s="66"/>
      <c r="C159" s="66"/>
      <c r="D159" s="67"/>
      <c r="E159" s="107"/>
      <c r="F159" s="108"/>
      <c r="G159" s="106"/>
      <c r="H159" s="107"/>
      <c r="I159" s="108"/>
      <c r="J159" s="106"/>
      <c r="K159" s="107"/>
      <c r="L159" s="108"/>
      <c r="M159" s="106"/>
      <c r="N159" s="107"/>
      <c r="O159" s="108"/>
      <c r="P159" s="106"/>
      <c r="Q159" s="107"/>
      <c r="R159" s="108"/>
      <c r="S159" s="106"/>
      <c r="T159" s="107"/>
      <c r="U159" s="108"/>
      <c r="V159" s="106"/>
      <c r="W159" s="107"/>
      <c r="X159" s="108"/>
      <c r="Y159" s="106"/>
      <c r="Z159" s="122">
        <f t="shared" si="13"/>
      </c>
      <c r="AA159" s="122">
        <f t="shared" si="14"/>
      </c>
      <c r="AB159" s="122">
        <f t="shared" si="15"/>
      </c>
      <c r="AC159" s="70">
        <f t="shared" si="16"/>
      </c>
      <c r="AD159" s="70">
        <f t="shared" si="17"/>
      </c>
      <c r="AE159" s="66"/>
    </row>
    <row r="160" spans="1:31" s="37" customFormat="1" ht="12" customHeight="1">
      <c r="A160" s="65">
        <f t="shared" si="18"/>
      </c>
      <c r="B160" s="66"/>
      <c r="C160" s="66"/>
      <c r="D160" s="67"/>
      <c r="E160" s="107"/>
      <c r="F160" s="108"/>
      <c r="G160" s="106"/>
      <c r="H160" s="107"/>
      <c r="I160" s="108"/>
      <c r="J160" s="106"/>
      <c r="K160" s="107"/>
      <c r="L160" s="108"/>
      <c r="M160" s="106"/>
      <c r="N160" s="107"/>
      <c r="O160" s="108"/>
      <c r="P160" s="106"/>
      <c r="Q160" s="107"/>
      <c r="R160" s="108"/>
      <c r="S160" s="106"/>
      <c r="T160" s="107"/>
      <c r="U160" s="108"/>
      <c r="V160" s="106"/>
      <c r="W160" s="107"/>
      <c r="X160" s="108"/>
      <c r="Y160" s="106"/>
      <c r="Z160" s="122">
        <f t="shared" si="13"/>
      </c>
      <c r="AA160" s="122">
        <f t="shared" si="14"/>
      </c>
      <c r="AB160" s="122">
        <f t="shared" si="15"/>
      </c>
      <c r="AC160" s="70">
        <f t="shared" si="16"/>
      </c>
      <c r="AD160" s="70">
        <f t="shared" si="17"/>
      </c>
      <c r="AE160" s="66"/>
    </row>
    <row r="161" spans="1:31" s="37" customFormat="1" ht="12" customHeight="1">
      <c r="A161" s="65">
        <f t="shared" si="18"/>
      </c>
      <c r="B161" s="66"/>
      <c r="C161" s="66"/>
      <c r="D161" s="67"/>
      <c r="E161" s="107"/>
      <c r="F161" s="108"/>
      <c r="G161" s="106"/>
      <c r="H161" s="107"/>
      <c r="I161" s="108"/>
      <c r="J161" s="106"/>
      <c r="K161" s="107"/>
      <c r="L161" s="108"/>
      <c r="M161" s="106"/>
      <c r="N161" s="107"/>
      <c r="O161" s="108"/>
      <c r="P161" s="106"/>
      <c r="Q161" s="107"/>
      <c r="R161" s="108"/>
      <c r="S161" s="106"/>
      <c r="T161" s="107"/>
      <c r="U161" s="108"/>
      <c r="V161" s="106"/>
      <c r="W161" s="107"/>
      <c r="X161" s="108"/>
      <c r="Y161" s="106"/>
      <c r="Z161" s="122">
        <f t="shared" si="13"/>
      </c>
      <c r="AA161" s="122">
        <f t="shared" si="14"/>
      </c>
      <c r="AB161" s="122">
        <f t="shared" si="15"/>
      </c>
      <c r="AC161" s="70">
        <f t="shared" si="16"/>
      </c>
      <c r="AD161" s="70">
        <f t="shared" si="17"/>
      </c>
      <c r="AE161" s="66"/>
    </row>
    <row r="162" spans="1:31" s="37" customFormat="1" ht="12" customHeight="1">
      <c r="A162" s="65">
        <f t="shared" si="18"/>
      </c>
      <c r="B162" s="66"/>
      <c r="C162" s="66"/>
      <c r="D162" s="67"/>
      <c r="E162" s="107"/>
      <c r="F162" s="108"/>
      <c r="G162" s="106"/>
      <c r="H162" s="107"/>
      <c r="I162" s="108"/>
      <c r="J162" s="106"/>
      <c r="K162" s="107"/>
      <c r="L162" s="108"/>
      <c r="M162" s="106"/>
      <c r="N162" s="107"/>
      <c r="O162" s="108"/>
      <c r="P162" s="106"/>
      <c r="Q162" s="107"/>
      <c r="R162" s="108"/>
      <c r="S162" s="106"/>
      <c r="T162" s="107"/>
      <c r="U162" s="108"/>
      <c r="V162" s="106"/>
      <c r="W162" s="107"/>
      <c r="X162" s="108"/>
      <c r="Y162" s="106"/>
      <c r="Z162" s="122">
        <f t="shared" si="13"/>
      </c>
      <c r="AA162" s="122">
        <f t="shared" si="14"/>
      </c>
      <c r="AB162" s="122">
        <f t="shared" si="15"/>
      </c>
      <c r="AC162" s="70">
        <f t="shared" si="16"/>
      </c>
      <c r="AD162" s="70">
        <f t="shared" si="17"/>
      </c>
      <c r="AE162" s="66"/>
    </row>
    <row r="163" spans="1:31" s="37" customFormat="1" ht="12" customHeight="1">
      <c r="A163" s="65">
        <f t="shared" si="18"/>
      </c>
      <c r="B163" s="66"/>
      <c r="C163" s="66"/>
      <c r="D163" s="67"/>
      <c r="E163" s="107"/>
      <c r="F163" s="108"/>
      <c r="G163" s="106"/>
      <c r="H163" s="107"/>
      <c r="I163" s="108"/>
      <c r="J163" s="106"/>
      <c r="K163" s="107"/>
      <c r="L163" s="108"/>
      <c r="M163" s="106"/>
      <c r="N163" s="107"/>
      <c r="O163" s="108"/>
      <c r="P163" s="106"/>
      <c r="Q163" s="107"/>
      <c r="R163" s="108"/>
      <c r="S163" s="106"/>
      <c r="T163" s="107"/>
      <c r="U163" s="108"/>
      <c r="V163" s="106"/>
      <c r="W163" s="107"/>
      <c r="X163" s="108"/>
      <c r="Y163" s="106"/>
      <c r="Z163" s="122">
        <f t="shared" si="13"/>
      </c>
      <c r="AA163" s="122">
        <f t="shared" si="14"/>
      </c>
      <c r="AB163" s="122">
        <f t="shared" si="15"/>
      </c>
      <c r="AC163" s="70">
        <f t="shared" si="16"/>
      </c>
      <c r="AD163" s="70">
        <f t="shared" si="17"/>
      </c>
      <c r="AE163" s="66"/>
    </row>
    <row r="164" spans="1:31" s="37" customFormat="1" ht="12" customHeight="1">
      <c r="A164" s="65">
        <f t="shared" si="18"/>
      </c>
      <c r="B164" s="66"/>
      <c r="C164" s="66"/>
      <c r="D164" s="67"/>
      <c r="E164" s="107"/>
      <c r="F164" s="108"/>
      <c r="G164" s="106"/>
      <c r="H164" s="107"/>
      <c r="I164" s="108"/>
      <c r="J164" s="106"/>
      <c r="K164" s="107"/>
      <c r="L164" s="108"/>
      <c r="M164" s="106"/>
      <c r="N164" s="107"/>
      <c r="O164" s="108"/>
      <c r="P164" s="106"/>
      <c r="Q164" s="107"/>
      <c r="R164" s="108"/>
      <c r="S164" s="106"/>
      <c r="T164" s="107"/>
      <c r="U164" s="108"/>
      <c r="V164" s="106"/>
      <c r="W164" s="107"/>
      <c r="X164" s="108"/>
      <c r="Y164" s="106"/>
      <c r="Z164" s="122">
        <f t="shared" si="13"/>
      </c>
      <c r="AA164" s="122">
        <f t="shared" si="14"/>
      </c>
      <c r="AB164" s="122">
        <f t="shared" si="15"/>
      </c>
      <c r="AC164" s="70">
        <f t="shared" si="16"/>
      </c>
      <c r="AD164" s="70">
        <f t="shared" si="17"/>
      </c>
      <c r="AE164" s="66"/>
    </row>
    <row r="165" spans="1:31" s="37" customFormat="1" ht="12" customHeight="1">
      <c r="A165" s="65">
        <f t="shared" si="18"/>
      </c>
      <c r="B165" s="66"/>
      <c r="C165" s="66"/>
      <c r="D165" s="67"/>
      <c r="E165" s="107"/>
      <c r="F165" s="108"/>
      <c r="G165" s="106"/>
      <c r="H165" s="107"/>
      <c r="I165" s="108"/>
      <c r="J165" s="106"/>
      <c r="K165" s="107"/>
      <c r="L165" s="108"/>
      <c r="M165" s="106"/>
      <c r="N165" s="107"/>
      <c r="O165" s="108"/>
      <c r="P165" s="106"/>
      <c r="Q165" s="107"/>
      <c r="R165" s="108"/>
      <c r="S165" s="106"/>
      <c r="T165" s="107"/>
      <c r="U165" s="108"/>
      <c r="V165" s="106"/>
      <c r="W165" s="107"/>
      <c r="X165" s="108"/>
      <c r="Y165" s="106"/>
      <c r="Z165" s="122">
        <f t="shared" si="13"/>
      </c>
      <c r="AA165" s="122">
        <f t="shared" si="14"/>
      </c>
      <c r="AB165" s="122">
        <f t="shared" si="15"/>
      </c>
      <c r="AC165" s="70">
        <f t="shared" si="16"/>
      </c>
      <c r="AD165" s="70">
        <f t="shared" si="17"/>
      </c>
      <c r="AE165" s="66"/>
    </row>
    <row r="166" spans="1:31" s="37" customFormat="1" ht="12" customHeight="1">
      <c r="A166" s="65">
        <f t="shared" si="18"/>
      </c>
      <c r="B166" s="66"/>
      <c r="C166" s="66"/>
      <c r="D166" s="67"/>
      <c r="E166" s="107"/>
      <c r="F166" s="108"/>
      <c r="G166" s="106"/>
      <c r="H166" s="107"/>
      <c r="I166" s="108"/>
      <c r="J166" s="106"/>
      <c r="K166" s="107"/>
      <c r="L166" s="108"/>
      <c r="M166" s="106"/>
      <c r="N166" s="107"/>
      <c r="O166" s="108"/>
      <c r="P166" s="106"/>
      <c r="Q166" s="107"/>
      <c r="R166" s="108"/>
      <c r="S166" s="106"/>
      <c r="T166" s="107"/>
      <c r="U166" s="108"/>
      <c r="V166" s="106"/>
      <c r="W166" s="107"/>
      <c r="X166" s="108"/>
      <c r="Y166" s="106"/>
      <c r="Z166" s="122">
        <f t="shared" si="13"/>
      </c>
      <c r="AA166" s="122">
        <f t="shared" si="14"/>
      </c>
      <c r="AB166" s="122">
        <f t="shared" si="15"/>
      </c>
      <c r="AC166" s="70">
        <f t="shared" si="16"/>
      </c>
      <c r="AD166" s="70">
        <f t="shared" si="17"/>
      </c>
      <c r="AE166" s="66"/>
    </row>
    <row r="167" spans="1:31" s="37" customFormat="1" ht="12" customHeight="1">
      <c r="A167" s="65">
        <f t="shared" si="18"/>
      </c>
      <c r="B167" s="66"/>
      <c r="C167" s="66"/>
      <c r="D167" s="67"/>
      <c r="E167" s="107"/>
      <c r="F167" s="108"/>
      <c r="G167" s="106"/>
      <c r="H167" s="107"/>
      <c r="I167" s="108"/>
      <c r="J167" s="106"/>
      <c r="K167" s="107"/>
      <c r="L167" s="108"/>
      <c r="M167" s="106"/>
      <c r="N167" s="107"/>
      <c r="O167" s="108"/>
      <c r="P167" s="106"/>
      <c r="Q167" s="107"/>
      <c r="R167" s="108"/>
      <c r="S167" s="106"/>
      <c r="T167" s="107"/>
      <c r="U167" s="108"/>
      <c r="V167" s="106"/>
      <c r="W167" s="107"/>
      <c r="X167" s="108"/>
      <c r="Y167" s="106"/>
      <c r="Z167" s="122">
        <f t="shared" si="13"/>
      </c>
      <c r="AA167" s="122">
        <f t="shared" si="14"/>
      </c>
      <c r="AB167" s="122">
        <f t="shared" si="15"/>
      </c>
      <c r="AC167" s="70">
        <f t="shared" si="16"/>
      </c>
      <c r="AD167" s="70">
        <f t="shared" si="17"/>
      </c>
      <c r="AE167" s="66"/>
    </row>
    <row r="168" spans="1:31" s="37" customFormat="1" ht="12" customHeight="1">
      <c r="A168" s="65">
        <f t="shared" si="18"/>
      </c>
      <c r="B168" s="66"/>
      <c r="C168" s="66"/>
      <c r="D168" s="67"/>
      <c r="E168" s="107"/>
      <c r="F168" s="108"/>
      <c r="G168" s="106"/>
      <c r="H168" s="107"/>
      <c r="I168" s="108"/>
      <c r="J168" s="106"/>
      <c r="K168" s="107"/>
      <c r="L168" s="108"/>
      <c r="M168" s="106"/>
      <c r="N168" s="107"/>
      <c r="O168" s="108"/>
      <c r="P168" s="106"/>
      <c r="Q168" s="107"/>
      <c r="R168" s="108"/>
      <c r="S168" s="106"/>
      <c r="T168" s="107"/>
      <c r="U168" s="108"/>
      <c r="V168" s="106"/>
      <c r="W168" s="107"/>
      <c r="X168" s="108"/>
      <c r="Y168" s="106"/>
      <c r="Z168" s="122">
        <f t="shared" si="13"/>
      </c>
      <c r="AA168" s="122">
        <f t="shared" si="14"/>
      </c>
      <c r="AB168" s="122">
        <f t="shared" si="15"/>
      </c>
      <c r="AC168" s="70">
        <f t="shared" si="16"/>
      </c>
      <c r="AD168" s="70">
        <f t="shared" si="17"/>
      </c>
      <c r="AE168" s="66"/>
    </row>
    <row r="169" spans="1:31" s="37" customFormat="1" ht="12" customHeight="1">
      <c r="A169" s="65">
        <f t="shared" si="18"/>
      </c>
      <c r="B169" s="66"/>
      <c r="C169" s="66"/>
      <c r="D169" s="67"/>
      <c r="E169" s="107"/>
      <c r="F169" s="108"/>
      <c r="G169" s="106"/>
      <c r="H169" s="107"/>
      <c r="I169" s="108"/>
      <c r="J169" s="106"/>
      <c r="K169" s="107"/>
      <c r="L169" s="108"/>
      <c r="M169" s="106"/>
      <c r="N169" s="107"/>
      <c r="O169" s="108"/>
      <c r="P169" s="106"/>
      <c r="Q169" s="107"/>
      <c r="R169" s="108"/>
      <c r="S169" s="106"/>
      <c r="T169" s="107"/>
      <c r="U169" s="108"/>
      <c r="V169" s="106"/>
      <c r="W169" s="107"/>
      <c r="X169" s="108"/>
      <c r="Y169" s="106"/>
      <c r="Z169" s="122">
        <f t="shared" si="13"/>
      </c>
      <c r="AA169" s="122">
        <f t="shared" si="14"/>
      </c>
      <c r="AB169" s="122">
        <f t="shared" si="15"/>
      </c>
      <c r="AC169" s="70">
        <f t="shared" si="16"/>
      </c>
      <c r="AD169" s="70">
        <f t="shared" si="17"/>
      </c>
      <c r="AE169" s="66"/>
    </row>
    <row r="170" spans="1:31" s="37" customFormat="1" ht="12" customHeight="1">
      <c r="A170" s="65">
        <f t="shared" si="18"/>
      </c>
      <c r="B170" s="66"/>
      <c r="C170" s="66"/>
      <c r="D170" s="67"/>
      <c r="E170" s="107"/>
      <c r="F170" s="108"/>
      <c r="G170" s="106"/>
      <c r="H170" s="107"/>
      <c r="I170" s="108"/>
      <c r="J170" s="106"/>
      <c r="K170" s="107"/>
      <c r="L170" s="108"/>
      <c r="M170" s="106"/>
      <c r="N170" s="107"/>
      <c r="O170" s="108"/>
      <c r="P170" s="106"/>
      <c r="Q170" s="107"/>
      <c r="R170" s="108"/>
      <c r="S170" s="106"/>
      <c r="T170" s="107"/>
      <c r="U170" s="108"/>
      <c r="V170" s="106"/>
      <c r="W170" s="107"/>
      <c r="X170" s="108"/>
      <c r="Y170" s="106"/>
      <c r="Z170" s="122">
        <f t="shared" si="13"/>
      </c>
      <c r="AA170" s="122">
        <f t="shared" si="14"/>
      </c>
      <c r="AB170" s="122">
        <f t="shared" si="15"/>
      </c>
      <c r="AC170" s="70">
        <f t="shared" si="16"/>
      </c>
      <c r="AD170" s="70">
        <f t="shared" si="17"/>
      </c>
      <c r="AE170" s="66"/>
    </row>
    <row r="171" spans="1:31" s="37" customFormat="1" ht="12" customHeight="1">
      <c r="A171" s="65">
        <f t="shared" si="18"/>
      </c>
      <c r="B171" s="66"/>
      <c r="C171" s="66"/>
      <c r="D171" s="67"/>
      <c r="E171" s="107"/>
      <c r="F171" s="108"/>
      <c r="G171" s="106"/>
      <c r="H171" s="107"/>
      <c r="I171" s="108"/>
      <c r="J171" s="106"/>
      <c r="K171" s="107"/>
      <c r="L171" s="108"/>
      <c r="M171" s="106"/>
      <c r="N171" s="107"/>
      <c r="O171" s="108"/>
      <c r="P171" s="106"/>
      <c r="Q171" s="107"/>
      <c r="R171" s="108"/>
      <c r="S171" s="106"/>
      <c r="T171" s="107"/>
      <c r="U171" s="108"/>
      <c r="V171" s="106"/>
      <c r="W171" s="107"/>
      <c r="X171" s="108"/>
      <c r="Y171" s="106"/>
      <c r="Z171" s="122">
        <f t="shared" si="13"/>
      </c>
      <c r="AA171" s="122">
        <f t="shared" si="14"/>
      </c>
      <c r="AB171" s="122">
        <f t="shared" si="15"/>
      </c>
      <c r="AC171" s="70">
        <f t="shared" si="16"/>
      </c>
      <c r="AD171" s="70">
        <f t="shared" si="17"/>
      </c>
      <c r="AE171" s="66"/>
    </row>
    <row r="172" spans="1:31" s="37" customFormat="1" ht="12" customHeight="1">
      <c r="A172" s="65">
        <f t="shared" si="18"/>
      </c>
      <c r="B172" s="66"/>
      <c r="C172" s="66"/>
      <c r="D172" s="67"/>
      <c r="E172" s="107"/>
      <c r="F172" s="108"/>
      <c r="G172" s="106"/>
      <c r="H172" s="107"/>
      <c r="I172" s="108"/>
      <c r="J172" s="106"/>
      <c r="K172" s="107"/>
      <c r="L172" s="108"/>
      <c r="M172" s="106"/>
      <c r="N172" s="107"/>
      <c r="O172" s="108"/>
      <c r="P172" s="106"/>
      <c r="Q172" s="107"/>
      <c r="R172" s="108"/>
      <c r="S172" s="106"/>
      <c r="T172" s="107"/>
      <c r="U172" s="108"/>
      <c r="V172" s="106"/>
      <c r="W172" s="107"/>
      <c r="X172" s="108"/>
      <c r="Y172" s="106"/>
      <c r="Z172" s="122">
        <f t="shared" si="13"/>
      </c>
      <c r="AA172" s="122">
        <f t="shared" si="14"/>
      </c>
      <c r="AB172" s="122">
        <f t="shared" si="15"/>
      </c>
      <c r="AC172" s="70">
        <f t="shared" si="16"/>
      </c>
      <c r="AD172" s="70">
        <f t="shared" si="17"/>
      </c>
      <c r="AE172" s="66"/>
    </row>
    <row r="173" spans="1:31" s="37" customFormat="1" ht="12" customHeight="1">
      <c r="A173" s="65">
        <f t="shared" si="18"/>
      </c>
      <c r="B173" s="66"/>
      <c r="C173" s="66"/>
      <c r="D173" s="67"/>
      <c r="E173" s="107"/>
      <c r="F173" s="108"/>
      <c r="G173" s="106"/>
      <c r="H173" s="107"/>
      <c r="I173" s="108"/>
      <c r="J173" s="106"/>
      <c r="K173" s="107"/>
      <c r="L173" s="108"/>
      <c r="M173" s="106"/>
      <c r="N173" s="107"/>
      <c r="O173" s="108"/>
      <c r="P173" s="106"/>
      <c r="Q173" s="107"/>
      <c r="R173" s="108"/>
      <c r="S173" s="106"/>
      <c r="T173" s="107"/>
      <c r="U173" s="108"/>
      <c r="V173" s="106"/>
      <c r="W173" s="107"/>
      <c r="X173" s="108"/>
      <c r="Y173" s="106"/>
      <c r="Z173" s="122">
        <f t="shared" si="13"/>
      </c>
      <c r="AA173" s="122">
        <f t="shared" si="14"/>
      </c>
      <c r="AB173" s="122">
        <f t="shared" si="15"/>
      </c>
      <c r="AC173" s="70">
        <f t="shared" si="16"/>
      </c>
      <c r="AD173" s="70">
        <f t="shared" si="17"/>
      </c>
      <c r="AE173" s="66"/>
    </row>
    <row r="174" spans="1:31" s="37" customFormat="1" ht="12" customHeight="1">
      <c r="A174" s="65">
        <f t="shared" si="18"/>
      </c>
      <c r="B174" s="66"/>
      <c r="C174" s="66"/>
      <c r="D174" s="67"/>
      <c r="E174" s="107"/>
      <c r="F174" s="108"/>
      <c r="G174" s="106"/>
      <c r="H174" s="107"/>
      <c r="I174" s="108"/>
      <c r="J174" s="106"/>
      <c r="K174" s="107"/>
      <c r="L174" s="108"/>
      <c r="M174" s="106"/>
      <c r="N174" s="107"/>
      <c r="O174" s="108"/>
      <c r="P174" s="106"/>
      <c r="Q174" s="107"/>
      <c r="R174" s="108"/>
      <c r="S174" s="106"/>
      <c r="T174" s="107"/>
      <c r="U174" s="108"/>
      <c r="V174" s="106"/>
      <c r="W174" s="107"/>
      <c r="X174" s="108"/>
      <c r="Y174" s="106"/>
      <c r="Z174" s="122">
        <f t="shared" si="13"/>
      </c>
      <c r="AA174" s="122">
        <f t="shared" si="14"/>
      </c>
      <c r="AB174" s="122">
        <f t="shared" si="15"/>
      </c>
      <c r="AC174" s="70">
        <f t="shared" si="16"/>
      </c>
      <c r="AD174" s="70">
        <f t="shared" si="17"/>
      </c>
      <c r="AE174" s="66"/>
    </row>
    <row r="175" spans="1:31" s="37" customFormat="1" ht="12" customHeight="1">
      <c r="A175" s="65">
        <f t="shared" si="18"/>
      </c>
      <c r="B175" s="66"/>
      <c r="C175" s="66"/>
      <c r="D175" s="67"/>
      <c r="E175" s="107"/>
      <c r="F175" s="108"/>
      <c r="G175" s="106"/>
      <c r="H175" s="107"/>
      <c r="I175" s="108"/>
      <c r="J175" s="106"/>
      <c r="K175" s="107"/>
      <c r="L175" s="108"/>
      <c r="M175" s="106"/>
      <c r="N175" s="107"/>
      <c r="O175" s="108"/>
      <c r="P175" s="106"/>
      <c r="Q175" s="107"/>
      <c r="R175" s="108"/>
      <c r="S175" s="106"/>
      <c r="T175" s="107"/>
      <c r="U175" s="108"/>
      <c r="V175" s="106"/>
      <c r="W175" s="107"/>
      <c r="X175" s="108"/>
      <c r="Y175" s="106"/>
      <c r="Z175" s="122">
        <f t="shared" si="13"/>
      </c>
      <c r="AA175" s="122">
        <f t="shared" si="14"/>
      </c>
      <c r="AB175" s="122">
        <f t="shared" si="15"/>
      </c>
      <c r="AC175" s="70">
        <f t="shared" si="16"/>
      </c>
      <c r="AD175" s="70">
        <f t="shared" si="17"/>
      </c>
      <c r="AE175" s="66"/>
    </row>
    <row r="176" spans="1:31" s="37" customFormat="1" ht="12" customHeight="1">
      <c r="A176" s="65">
        <f t="shared" si="18"/>
      </c>
      <c r="B176" s="66"/>
      <c r="C176" s="66"/>
      <c r="D176" s="67"/>
      <c r="E176" s="107"/>
      <c r="F176" s="108"/>
      <c r="G176" s="106"/>
      <c r="H176" s="107"/>
      <c r="I176" s="108"/>
      <c r="J176" s="106"/>
      <c r="K176" s="107"/>
      <c r="L176" s="108"/>
      <c r="M176" s="106"/>
      <c r="N176" s="107"/>
      <c r="O176" s="108"/>
      <c r="P176" s="106"/>
      <c r="Q176" s="107"/>
      <c r="R176" s="108"/>
      <c r="S176" s="106"/>
      <c r="T176" s="107"/>
      <c r="U176" s="108"/>
      <c r="V176" s="106"/>
      <c r="W176" s="107"/>
      <c r="X176" s="108"/>
      <c r="Y176" s="106"/>
      <c r="Z176" s="122">
        <f t="shared" si="13"/>
      </c>
      <c r="AA176" s="122">
        <f t="shared" si="14"/>
      </c>
      <c r="AB176" s="122">
        <f t="shared" si="15"/>
      </c>
      <c r="AC176" s="70">
        <f t="shared" si="16"/>
      </c>
      <c r="AD176" s="70">
        <f t="shared" si="17"/>
      </c>
      <c r="AE176" s="66"/>
    </row>
    <row r="177" spans="1:31" s="37" customFormat="1" ht="12" customHeight="1">
      <c r="A177" s="65">
        <f t="shared" si="18"/>
      </c>
      <c r="B177" s="66"/>
      <c r="C177" s="66"/>
      <c r="D177" s="67"/>
      <c r="E177" s="107"/>
      <c r="F177" s="108"/>
      <c r="G177" s="106"/>
      <c r="H177" s="107"/>
      <c r="I177" s="108"/>
      <c r="J177" s="106"/>
      <c r="K177" s="107"/>
      <c r="L177" s="108"/>
      <c r="M177" s="106"/>
      <c r="N177" s="107"/>
      <c r="O177" s="108"/>
      <c r="P177" s="106"/>
      <c r="Q177" s="107"/>
      <c r="R177" s="108"/>
      <c r="S177" s="106"/>
      <c r="T177" s="107"/>
      <c r="U177" s="108"/>
      <c r="V177" s="106"/>
      <c r="W177" s="107"/>
      <c r="X177" s="108"/>
      <c r="Y177" s="106"/>
      <c r="Z177" s="122">
        <f t="shared" si="13"/>
      </c>
      <c r="AA177" s="122">
        <f t="shared" si="14"/>
      </c>
      <c r="AB177" s="122">
        <f t="shared" si="15"/>
      </c>
      <c r="AC177" s="70">
        <f t="shared" si="16"/>
      </c>
      <c r="AD177" s="70">
        <f t="shared" si="17"/>
      </c>
      <c r="AE177" s="66"/>
    </row>
    <row r="178" spans="1:31" s="37" customFormat="1" ht="12" customHeight="1">
      <c r="A178" s="65">
        <f t="shared" si="18"/>
      </c>
      <c r="B178" s="66"/>
      <c r="C178" s="66"/>
      <c r="D178" s="67"/>
      <c r="E178" s="107"/>
      <c r="F178" s="108"/>
      <c r="G178" s="106"/>
      <c r="H178" s="107"/>
      <c r="I178" s="108"/>
      <c r="J178" s="106"/>
      <c r="K178" s="107"/>
      <c r="L178" s="108"/>
      <c r="M178" s="106"/>
      <c r="N178" s="107"/>
      <c r="O178" s="108"/>
      <c r="P178" s="106"/>
      <c r="Q178" s="107"/>
      <c r="R178" s="108"/>
      <c r="S178" s="106"/>
      <c r="T178" s="107"/>
      <c r="U178" s="108"/>
      <c r="V178" s="106"/>
      <c r="W178" s="107"/>
      <c r="X178" s="108"/>
      <c r="Y178" s="106"/>
      <c r="Z178" s="122">
        <f t="shared" si="13"/>
      </c>
      <c r="AA178" s="122">
        <f t="shared" si="14"/>
      </c>
      <c r="AB178" s="122">
        <f t="shared" si="15"/>
      </c>
      <c r="AC178" s="70">
        <f t="shared" si="16"/>
      </c>
      <c r="AD178" s="70">
        <f t="shared" si="17"/>
      </c>
      <c r="AE178" s="66"/>
    </row>
    <row r="179" spans="1:31" s="37" customFormat="1" ht="12" customHeight="1">
      <c r="A179" s="65">
        <f t="shared" si="18"/>
      </c>
      <c r="B179" s="66"/>
      <c r="C179" s="66"/>
      <c r="D179" s="67"/>
      <c r="E179" s="107"/>
      <c r="F179" s="108"/>
      <c r="G179" s="106"/>
      <c r="H179" s="107"/>
      <c r="I179" s="108"/>
      <c r="J179" s="106"/>
      <c r="K179" s="107"/>
      <c r="L179" s="108"/>
      <c r="M179" s="106"/>
      <c r="N179" s="107"/>
      <c r="O179" s="108"/>
      <c r="P179" s="106"/>
      <c r="Q179" s="107"/>
      <c r="R179" s="108"/>
      <c r="S179" s="106"/>
      <c r="T179" s="107"/>
      <c r="U179" s="108"/>
      <c r="V179" s="106"/>
      <c r="W179" s="107"/>
      <c r="X179" s="108"/>
      <c r="Y179" s="106"/>
      <c r="Z179" s="122">
        <f t="shared" si="13"/>
      </c>
      <c r="AA179" s="122">
        <f t="shared" si="14"/>
      </c>
      <c r="AB179" s="122">
        <f t="shared" si="15"/>
      </c>
      <c r="AC179" s="70">
        <f t="shared" si="16"/>
      </c>
      <c r="AD179" s="70">
        <f t="shared" si="17"/>
      </c>
      <c r="AE179" s="66"/>
    </row>
    <row r="180" spans="1:31" s="37" customFormat="1" ht="12" customHeight="1">
      <c r="A180" s="65">
        <f t="shared" si="18"/>
      </c>
      <c r="B180" s="66"/>
      <c r="C180" s="66"/>
      <c r="D180" s="67"/>
      <c r="E180" s="107"/>
      <c r="F180" s="108"/>
      <c r="G180" s="106"/>
      <c r="H180" s="107"/>
      <c r="I180" s="108"/>
      <c r="J180" s="106"/>
      <c r="K180" s="107"/>
      <c r="L180" s="108"/>
      <c r="M180" s="106"/>
      <c r="N180" s="107"/>
      <c r="O180" s="108"/>
      <c r="P180" s="106"/>
      <c r="Q180" s="107"/>
      <c r="R180" s="108"/>
      <c r="S180" s="106"/>
      <c r="T180" s="107"/>
      <c r="U180" s="108"/>
      <c r="V180" s="106"/>
      <c r="W180" s="107"/>
      <c r="X180" s="108"/>
      <c r="Y180" s="106"/>
      <c r="Z180" s="122">
        <f t="shared" si="13"/>
      </c>
      <c r="AA180" s="122">
        <f t="shared" si="14"/>
      </c>
      <c r="AB180" s="122">
        <f t="shared" si="15"/>
      </c>
      <c r="AC180" s="70">
        <f t="shared" si="16"/>
      </c>
      <c r="AD180" s="70">
        <f t="shared" si="17"/>
      </c>
      <c r="AE180" s="66"/>
    </row>
    <row r="181" spans="1:31" s="37" customFormat="1" ht="12" customHeight="1">
      <c r="A181" s="65">
        <f t="shared" si="18"/>
      </c>
      <c r="B181" s="66"/>
      <c r="C181" s="66"/>
      <c r="D181" s="67"/>
      <c r="E181" s="107"/>
      <c r="F181" s="108"/>
      <c r="G181" s="106"/>
      <c r="H181" s="107"/>
      <c r="I181" s="108"/>
      <c r="J181" s="106"/>
      <c r="K181" s="107"/>
      <c r="L181" s="108"/>
      <c r="M181" s="106"/>
      <c r="N181" s="107"/>
      <c r="O181" s="108"/>
      <c r="P181" s="106"/>
      <c r="Q181" s="107"/>
      <c r="R181" s="108"/>
      <c r="S181" s="106"/>
      <c r="T181" s="107"/>
      <c r="U181" s="108"/>
      <c r="V181" s="106"/>
      <c r="W181" s="107"/>
      <c r="X181" s="108"/>
      <c r="Y181" s="106"/>
      <c r="Z181" s="122">
        <f t="shared" si="13"/>
      </c>
      <c r="AA181" s="122">
        <f t="shared" si="14"/>
      </c>
      <c r="AB181" s="122">
        <f t="shared" si="15"/>
      </c>
      <c r="AC181" s="70">
        <f t="shared" si="16"/>
      </c>
      <c r="AD181" s="70">
        <f t="shared" si="17"/>
      </c>
      <c r="AE181" s="66"/>
    </row>
    <row r="182" spans="1:31" s="37" customFormat="1" ht="12" customHeight="1">
      <c r="A182" s="65">
        <f t="shared" si="18"/>
      </c>
      <c r="B182" s="66"/>
      <c r="C182" s="66"/>
      <c r="D182" s="67"/>
      <c r="E182" s="107"/>
      <c r="F182" s="108"/>
      <c r="G182" s="106"/>
      <c r="H182" s="107"/>
      <c r="I182" s="108"/>
      <c r="J182" s="106"/>
      <c r="K182" s="107"/>
      <c r="L182" s="108"/>
      <c r="M182" s="106"/>
      <c r="N182" s="107"/>
      <c r="O182" s="108"/>
      <c r="P182" s="106"/>
      <c r="Q182" s="107"/>
      <c r="R182" s="108"/>
      <c r="S182" s="106"/>
      <c r="T182" s="107"/>
      <c r="U182" s="108"/>
      <c r="V182" s="106"/>
      <c r="W182" s="107"/>
      <c r="X182" s="108"/>
      <c r="Y182" s="106"/>
      <c r="Z182" s="122">
        <f t="shared" si="13"/>
      </c>
      <c r="AA182" s="122">
        <f t="shared" si="14"/>
      </c>
      <c r="AB182" s="122">
        <f t="shared" si="15"/>
      </c>
      <c r="AC182" s="70">
        <f t="shared" si="16"/>
      </c>
      <c r="AD182" s="70">
        <f t="shared" si="17"/>
      </c>
      <c r="AE182" s="66"/>
    </row>
    <row r="183" spans="1:31" s="37" customFormat="1" ht="12" customHeight="1">
      <c r="A183" s="65">
        <f t="shared" si="18"/>
      </c>
      <c r="B183" s="66"/>
      <c r="C183" s="66"/>
      <c r="D183" s="67"/>
      <c r="E183" s="107"/>
      <c r="F183" s="108"/>
      <c r="G183" s="106"/>
      <c r="H183" s="107"/>
      <c r="I183" s="108"/>
      <c r="J183" s="106"/>
      <c r="K183" s="107"/>
      <c r="L183" s="108"/>
      <c r="M183" s="106"/>
      <c r="N183" s="107"/>
      <c r="O183" s="108"/>
      <c r="P183" s="106"/>
      <c r="Q183" s="107"/>
      <c r="R183" s="108"/>
      <c r="S183" s="106"/>
      <c r="T183" s="107"/>
      <c r="U183" s="108"/>
      <c r="V183" s="106"/>
      <c r="W183" s="107"/>
      <c r="X183" s="108"/>
      <c r="Y183" s="106"/>
      <c r="Z183" s="122">
        <f t="shared" si="13"/>
      </c>
      <c r="AA183" s="122">
        <f t="shared" si="14"/>
      </c>
      <c r="AB183" s="122">
        <f t="shared" si="15"/>
      </c>
      <c r="AC183" s="70">
        <f t="shared" si="16"/>
      </c>
      <c r="AD183" s="70">
        <f t="shared" si="17"/>
      </c>
      <c r="AE183" s="66"/>
    </row>
    <row r="184" spans="1:31" s="37" customFormat="1" ht="12" customHeight="1">
      <c r="A184" s="65">
        <f t="shared" si="18"/>
      </c>
      <c r="B184" s="66"/>
      <c r="C184" s="66"/>
      <c r="D184" s="67"/>
      <c r="E184" s="107"/>
      <c r="F184" s="108"/>
      <c r="G184" s="106"/>
      <c r="H184" s="107"/>
      <c r="I184" s="108"/>
      <c r="J184" s="106"/>
      <c r="K184" s="107"/>
      <c r="L184" s="108"/>
      <c r="M184" s="106"/>
      <c r="N184" s="107"/>
      <c r="O184" s="108"/>
      <c r="P184" s="106"/>
      <c r="Q184" s="107"/>
      <c r="R184" s="108"/>
      <c r="S184" s="106"/>
      <c r="T184" s="107"/>
      <c r="U184" s="108"/>
      <c r="V184" s="106"/>
      <c r="W184" s="107"/>
      <c r="X184" s="108"/>
      <c r="Y184" s="106"/>
      <c r="Z184" s="122">
        <f t="shared" si="13"/>
      </c>
      <c r="AA184" s="122">
        <f t="shared" si="14"/>
      </c>
      <c r="AB184" s="122">
        <f t="shared" si="15"/>
      </c>
      <c r="AC184" s="70">
        <f t="shared" si="16"/>
      </c>
      <c r="AD184" s="70">
        <f t="shared" si="17"/>
      </c>
      <c r="AE184" s="66"/>
    </row>
    <row r="185" spans="1:31" s="37" customFormat="1" ht="12" customHeight="1">
      <c r="A185" s="65">
        <f t="shared" si="18"/>
      </c>
      <c r="B185" s="66"/>
      <c r="C185" s="66"/>
      <c r="D185" s="67"/>
      <c r="E185" s="107"/>
      <c r="F185" s="108"/>
      <c r="G185" s="106"/>
      <c r="H185" s="107"/>
      <c r="I185" s="108"/>
      <c r="J185" s="106"/>
      <c r="K185" s="107"/>
      <c r="L185" s="108"/>
      <c r="M185" s="106"/>
      <c r="N185" s="107"/>
      <c r="O185" s="108"/>
      <c r="P185" s="106"/>
      <c r="Q185" s="107"/>
      <c r="R185" s="108"/>
      <c r="S185" s="106"/>
      <c r="T185" s="107"/>
      <c r="U185" s="108"/>
      <c r="V185" s="106"/>
      <c r="W185" s="107"/>
      <c r="X185" s="108"/>
      <c r="Y185" s="106"/>
      <c r="Z185" s="122">
        <f t="shared" si="13"/>
      </c>
      <c r="AA185" s="122">
        <f t="shared" si="14"/>
      </c>
      <c r="AB185" s="122">
        <f t="shared" si="15"/>
      </c>
      <c r="AC185" s="70">
        <f t="shared" si="16"/>
      </c>
      <c r="AD185" s="70">
        <f t="shared" si="17"/>
      </c>
      <c r="AE185" s="66"/>
    </row>
    <row r="186" spans="1:31" s="37" customFormat="1" ht="12" customHeight="1">
      <c r="A186" s="65">
        <f t="shared" si="18"/>
      </c>
      <c r="B186" s="66"/>
      <c r="C186" s="66"/>
      <c r="D186" s="67"/>
      <c r="E186" s="107"/>
      <c r="F186" s="108"/>
      <c r="G186" s="106"/>
      <c r="H186" s="107"/>
      <c r="I186" s="108"/>
      <c r="J186" s="106"/>
      <c r="K186" s="107"/>
      <c r="L186" s="108"/>
      <c r="M186" s="106"/>
      <c r="N186" s="107"/>
      <c r="O186" s="108"/>
      <c r="P186" s="106"/>
      <c r="Q186" s="107"/>
      <c r="R186" s="108"/>
      <c r="S186" s="106"/>
      <c r="T186" s="107"/>
      <c r="U186" s="108"/>
      <c r="V186" s="106"/>
      <c r="W186" s="107"/>
      <c r="X186" s="108"/>
      <c r="Y186" s="106"/>
      <c r="Z186" s="122">
        <f t="shared" si="13"/>
      </c>
      <c r="AA186" s="122">
        <f t="shared" si="14"/>
      </c>
      <c r="AB186" s="122">
        <f t="shared" si="15"/>
      </c>
      <c r="AC186" s="70">
        <f t="shared" si="16"/>
      </c>
      <c r="AD186" s="70">
        <f t="shared" si="17"/>
      </c>
      <c r="AE186" s="66"/>
    </row>
    <row r="187" spans="1:31" s="37" customFormat="1" ht="12" customHeight="1">
      <c r="A187" s="65">
        <f t="shared" si="18"/>
      </c>
      <c r="B187" s="66"/>
      <c r="C187" s="66"/>
      <c r="D187" s="67"/>
      <c r="E187" s="107"/>
      <c r="F187" s="108"/>
      <c r="G187" s="106"/>
      <c r="H187" s="107"/>
      <c r="I187" s="108"/>
      <c r="J187" s="106"/>
      <c r="K187" s="107"/>
      <c r="L187" s="108"/>
      <c r="M187" s="106"/>
      <c r="N187" s="107"/>
      <c r="O187" s="108"/>
      <c r="P187" s="106"/>
      <c r="Q187" s="107"/>
      <c r="R187" s="108"/>
      <c r="S187" s="106"/>
      <c r="T187" s="107"/>
      <c r="U187" s="108"/>
      <c r="V187" s="106"/>
      <c r="W187" s="107"/>
      <c r="X187" s="108"/>
      <c r="Y187" s="106"/>
      <c r="Z187" s="122">
        <f t="shared" si="13"/>
      </c>
      <c r="AA187" s="122">
        <f t="shared" si="14"/>
      </c>
      <c r="AB187" s="122">
        <f t="shared" si="15"/>
      </c>
      <c r="AC187" s="70">
        <f t="shared" si="16"/>
      </c>
      <c r="AD187" s="70">
        <f t="shared" si="17"/>
      </c>
      <c r="AE187" s="66"/>
    </row>
    <row r="188" spans="1:31" s="37" customFormat="1" ht="12" customHeight="1">
      <c r="A188" s="65">
        <f t="shared" si="18"/>
      </c>
      <c r="B188" s="66"/>
      <c r="C188" s="66"/>
      <c r="D188" s="67"/>
      <c r="E188" s="107"/>
      <c r="F188" s="108"/>
      <c r="G188" s="106"/>
      <c r="H188" s="107"/>
      <c r="I188" s="108"/>
      <c r="J188" s="106"/>
      <c r="K188" s="107"/>
      <c r="L188" s="108"/>
      <c r="M188" s="106"/>
      <c r="N188" s="107"/>
      <c r="O188" s="108"/>
      <c r="P188" s="106"/>
      <c r="Q188" s="107"/>
      <c r="R188" s="108"/>
      <c r="S188" s="106"/>
      <c r="T188" s="107"/>
      <c r="U188" s="108"/>
      <c r="V188" s="106"/>
      <c r="W188" s="107"/>
      <c r="X188" s="108"/>
      <c r="Y188" s="106"/>
      <c r="Z188" s="122">
        <f t="shared" si="13"/>
      </c>
      <c r="AA188" s="122">
        <f t="shared" si="14"/>
      </c>
      <c r="AB188" s="122">
        <f t="shared" si="15"/>
      </c>
      <c r="AC188" s="70">
        <f t="shared" si="16"/>
      </c>
      <c r="AD188" s="70">
        <f t="shared" si="17"/>
      </c>
      <c r="AE188" s="66"/>
    </row>
    <row r="189" spans="1:31" s="37" customFormat="1" ht="12" customHeight="1">
      <c r="A189" s="65">
        <f t="shared" si="18"/>
      </c>
      <c r="B189" s="66"/>
      <c r="C189" s="66"/>
      <c r="D189" s="67"/>
      <c r="E189" s="107"/>
      <c r="F189" s="108"/>
      <c r="G189" s="106"/>
      <c r="H189" s="107"/>
      <c r="I189" s="108"/>
      <c r="J189" s="106"/>
      <c r="K189" s="107"/>
      <c r="L189" s="108"/>
      <c r="M189" s="106"/>
      <c r="N189" s="107"/>
      <c r="O189" s="108"/>
      <c r="P189" s="106"/>
      <c r="Q189" s="107"/>
      <c r="R189" s="108"/>
      <c r="S189" s="106"/>
      <c r="T189" s="107"/>
      <c r="U189" s="108"/>
      <c r="V189" s="106"/>
      <c r="W189" s="107"/>
      <c r="X189" s="108"/>
      <c r="Y189" s="106"/>
      <c r="Z189" s="122">
        <f t="shared" si="13"/>
      </c>
      <c r="AA189" s="122">
        <f t="shared" si="14"/>
      </c>
      <c r="AB189" s="122">
        <f t="shared" si="15"/>
      </c>
      <c r="AC189" s="70">
        <f t="shared" si="16"/>
      </c>
      <c r="AD189" s="70">
        <f t="shared" si="17"/>
      </c>
      <c r="AE189" s="66"/>
    </row>
    <row r="190" spans="1:31" s="37" customFormat="1" ht="12" customHeight="1">
      <c r="A190" s="65">
        <f t="shared" si="18"/>
      </c>
      <c r="B190" s="66"/>
      <c r="C190" s="66"/>
      <c r="D190" s="67"/>
      <c r="E190" s="107"/>
      <c r="F190" s="108"/>
      <c r="G190" s="106"/>
      <c r="H190" s="107"/>
      <c r="I190" s="108"/>
      <c r="J190" s="106"/>
      <c r="K190" s="107"/>
      <c r="L190" s="108"/>
      <c r="M190" s="106"/>
      <c r="N190" s="107"/>
      <c r="O190" s="108"/>
      <c r="P190" s="106"/>
      <c r="Q190" s="107"/>
      <c r="R190" s="108"/>
      <c r="S190" s="106"/>
      <c r="T190" s="107"/>
      <c r="U190" s="108"/>
      <c r="V190" s="106"/>
      <c r="W190" s="107"/>
      <c r="X190" s="108"/>
      <c r="Y190" s="106"/>
      <c r="Z190" s="122">
        <f t="shared" si="13"/>
      </c>
      <c r="AA190" s="122">
        <f t="shared" si="14"/>
      </c>
      <c r="AB190" s="122">
        <f t="shared" si="15"/>
      </c>
      <c r="AC190" s="70">
        <f t="shared" si="16"/>
      </c>
      <c r="AD190" s="70">
        <f t="shared" si="17"/>
      </c>
      <c r="AE190" s="66"/>
    </row>
    <row r="191" spans="1:31" s="37" customFormat="1" ht="12" customHeight="1">
      <c r="A191" s="65">
        <f t="shared" si="18"/>
      </c>
      <c r="B191" s="66"/>
      <c r="C191" s="66"/>
      <c r="D191" s="67"/>
      <c r="E191" s="107"/>
      <c r="F191" s="108"/>
      <c r="G191" s="106"/>
      <c r="H191" s="107"/>
      <c r="I191" s="108"/>
      <c r="J191" s="106"/>
      <c r="K191" s="107"/>
      <c r="L191" s="108"/>
      <c r="M191" s="106"/>
      <c r="N191" s="107"/>
      <c r="O191" s="108"/>
      <c r="P191" s="106"/>
      <c r="Q191" s="107"/>
      <c r="R191" s="108"/>
      <c r="S191" s="106"/>
      <c r="T191" s="107"/>
      <c r="U191" s="108"/>
      <c r="V191" s="106"/>
      <c r="W191" s="107"/>
      <c r="X191" s="108"/>
      <c r="Y191" s="106"/>
      <c r="Z191" s="122">
        <f t="shared" si="13"/>
      </c>
      <c r="AA191" s="122">
        <f t="shared" si="14"/>
      </c>
      <c r="AB191" s="122">
        <f t="shared" si="15"/>
      </c>
      <c r="AC191" s="70">
        <f t="shared" si="16"/>
      </c>
      <c r="AD191" s="70">
        <f t="shared" si="17"/>
      </c>
      <c r="AE191" s="66"/>
    </row>
    <row r="192" spans="1:31" s="37" customFormat="1" ht="12" customHeight="1">
      <c r="A192" s="65">
        <f t="shared" si="18"/>
      </c>
      <c r="B192" s="66"/>
      <c r="C192" s="66"/>
      <c r="D192" s="67"/>
      <c r="E192" s="107"/>
      <c r="F192" s="108"/>
      <c r="G192" s="106"/>
      <c r="H192" s="107"/>
      <c r="I192" s="108"/>
      <c r="J192" s="106"/>
      <c r="K192" s="107"/>
      <c r="L192" s="108"/>
      <c r="M192" s="106"/>
      <c r="N192" s="107"/>
      <c r="O192" s="108"/>
      <c r="P192" s="106"/>
      <c r="Q192" s="107"/>
      <c r="R192" s="108"/>
      <c r="S192" s="106"/>
      <c r="T192" s="107"/>
      <c r="U192" s="108"/>
      <c r="V192" s="106"/>
      <c r="W192" s="107"/>
      <c r="X192" s="108"/>
      <c r="Y192" s="106"/>
      <c r="Z192" s="122">
        <f t="shared" si="13"/>
      </c>
      <c r="AA192" s="122">
        <f t="shared" si="14"/>
      </c>
      <c r="AB192" s="122">
        <f t="shared" si="15"/>
      </c>
      <c r="AC192" s="70">
        <f t="shared" si="16"/>
      </c>
      <c r="AD192" s="70">
        <f t="shared" si="17"/>
      </c>
      <c r="AE192" s="66"/>
    </row>
    <row r="193" spans="1:31" s="37" customFormat="1" ht="12" customHeight="1">
      <c r="A193" s="65">
        <f t="shared" si="18"/>
      </c>
      <c r="B193" s="66"/>
      <c r="C193" s="66"/>
      <c r="D193" s="67"/>
      <c r="E193" s="107"/>
      <c r="F193" s="108"/>
      <c r="G193" s="106"/>
      <c r="H193" s="107"/>
      <c r="I193" s="108"/>
      <c r="J193" s="106"/>
      <c r="K193" s="107"/>
      <c r="L193" s="108"/>
      <c r="M193" s="106"/>
      <c r="N193" s="107"/>
      <c r="O193" s="108"/>
      <c r="P193" s="106"/>
      <c r="Q193" s="107"/>
      <c r="R193" s="108"/>
      <c r="S193" s="106"/>
      <c r="T193" s="107"/>
      <c r="U193" s="108"/>
      <c r="V193" s="106"/>
      <c r="W193" s="107"/>
      <c r="X193" s="108"/>
      <c r="Y193" s="106"/>
      <c r="Z193" s="122">
        <f t="shared" si="13"/>
      </c>
      <c r="AA193" s="122">
        <f t="shared" si="14"/>
      </c>
      <c r="AB193" s="122">
        <f t="shared" si="15"/>
      </c>
      <c r="AC193" s="70">
        <f t="shared" si="16"/>
      </c>
      <c r="AD193" s="70">
        <f t="shared" si="17"/>
      </c>
      <c r="AE193" s="66"/>
    </row>
    <row r="194" spans="1:31" s="37" customFormat="1" ht="13.5" customHeight="1" thickBot="1">
      <c r="A194" s="65">
        <f t="shared" si="18"/>
      </c>
      <c r="B194" s="66"/>
      <c r="C194" s="66"/>
      <c r="D194" s="83"/>
      <c r="E194" s="113"/>
      <c r="F194" s="114"/>
      <c r="G194" s="112"/>
      <c r="H194" s="113"/>
      <c r="I194" s="114"/>
      <c r="J194" s="112"/>
      <c r="K194" s="113"/>
      <c r="L194" s="114"/>
      <c r="M194" s="112"/>
      <c r="N194" s="113"/>
      <c r="O194" s="114"/>
      <c r="P194" s="112"/>
      <c r="Q194" s="113"/>
      <c r="R194" s="114"/>
      <c r="S194" s="112"/>
      <c r="T194" s="113"/>
      <c r="U194" s="114"/>
      <c r="V194" s="112"/>
      <c r="W194" s="113"/>
      <c r="X194" s="114"/>
      <c r="Y194" s="112"/>
      <c r="Z194" s="238">
        <f t="shared" si="13"/>
      </c>
      <c r="AA194" s="238">
        <f t="shared" si="14"/>
      </c>
      <c r="AB194" s="238">
        <f t="shared" si="15"/>
      </c>
      <c r="AC194" s="84">
        <f t="shared" si="16"/>
      </c>
      <c r="AD194" s="84">
        <f t="shared" si="17"/>
      </c>
      <c r="AE194" s="87"/>
    </row>
    <row r="195" spans="1:31" s="37" customFormat="1" ht="13.5" customHeight="1">
      <c r="A195" s="91"/>
      <c r="B195" s="81"/>
      <c r="C195" s="81"/>
      <c r="D195" s="92" t="s">
        <v>261</v>
      </c>
      <c r="E195" s="116">
        <f>_xlfn.SUMIFS(E18:E194,$B$18:$B$194,"=DOCENTE",$C$18:$C$194,"=INICIAL")+TRUNC(_xlfn.SUMIFS(F18:F194,$B$18:$B$194,"=DOCENTE",$C$18:$C$194,"=INICIAL")/60)</f>
        <v>0</v>
      </c>
      <c r="F195" s="117">
        <f>_xlfn.SUMIFS(F18:F194,$B$18:$B$194,"=DOCENTE",$C$18:$C$194,"=INICIAL")-(TRUNC(_xlfn.SUMIFS(F18:F194,$B$18:$B$194,"=DOCENTE",$C$18:$C$194,"=INICIAL")/60)*60)</f>
        <v>0</v>
      </c>
      <c r="G195" s="115">
        <f>_xlfn.SUMIFS(G18:G194,$B$18:$B$194,"=DOCENTE",$C$18:$C$194,"=INICIAL")</f>
        <v>0</v>
      </c>
      <c r="H195" s="116">
        <f>_xlfn.SUMIFS(H18:H194,$B$18:$B$194,"=DOCENTE",$C$18:$C$194,"=INICIAL")+TRUNC(_xlfn.SUMIFS(I18:I194,$B$18:$B$194,"=DOCENTE",$C$18:$C$194,"=INICIAL")/60)</f>
        <v>0</v>
      </c>
      <c r="I195" s="117">
        <f>_xlfn.SUMIFS(I18:I194,$B$18:$B$194,"=DOCENTE",$C$18:$C$194,"=INICIAL")-(TRUNC(_xlfn.SUMIFS(I18:I194,$B$18:$B$194,"=DOCENTE",$C$18:$C$194,"=INICIAL")/60)*60)</f>
        <v>0</v>
      </c>
      <c r="J195" s="115">
        <f>_xlfn.SUMIFS(J18:J194,$B$18:$B$194,"=DOCENTE",$C$18:$C$194,"=INICIAL")</f>
        <v>0</v>
      </c>
      <c r="K195" s="116">
        <f>_xlfn.SUMIFS(K18:K194,$B$18:$B$194,"=DOCENTE",$C$18:$C$194,"=INICIAL")+TRUNC(_xlfn.SUMIFS(L18:L194,$B$18:$B$194,"=DOCENTE",$C$18:$C$194,"=INICIAL")/60)</f>
        <v>0</v>
      </c>
      <c r="L195" s="117">
        <f>_xlfn.SUMIFS(L18:L194,$B$18:$B$194,"=DOCENTE",$C$18:$C$194,"=INICIAL")-(TRUNC(_xlfn.SUMIFS(L18:L194,$B$18:$B$194,"=DOCENTE",$C$18:$C$194,"=INICIAL")/60)*60)</f>
        <v>0</v>
      </c>
      <c r="M195" s="115">
        <f>_xlfn.SUMIFS(M18:M194,$B$18:$B$194,"=DOCENTE",$C$18:$C$194,"=INICIAL")</f>
        <v>0</v>
      </c>
      <c r="N195" s="116">
        <f>_xlfn.SUMIFS(N18:N194,$B$18:$B$194,"=DOCENTE",$C$18:$C$194,"=INICIAL")+TRUNC(_xlfn.SUMIFS(O18:O194,$B$18:$B$194,"=DOCENTE",$C$18:$C$194,"=INICIAL")/60)</f>
        <v>0</v>
      </c>
      <c r="O195" s="117">
        <f>_xlfn.SUMIFS(O18:O194,$B$18:$B$194,"=DOCENTE",$C$18:$C$194,"=INICIAL")-(TRUNC(_xlfn.SUMIFS(O18:O194,$B$18:$B$194,"=DOCENTE",$C$18:$C$194,"=INICIAL")/60)*60)</f>
        <v>0</v>
      </c>
      <c r="P195" s="115">
        <f>_xlfn.SUMIFS(P18:P194,$B$18:$B$194,"=DOCENTE",$C$18:$C$194,"=INICIAL")</f>
        <v>0</v>
      </c>
      <c r="Q195" s="116">
        <f>_xlfn.SUMIFS(Q18:Q194,$B$18:$B$194,"=DOCENTE",$C$18:$C$194,"=INICIAL")+TRUNC(_xlfn.SUMIFS(R18:R194,$B$18:$B$194,"=DOCENTE",$C$18:$C$194,"=INICIAL")/60)</f>
        <v>0</v>
      </c>
      <c r="R195" s="117">
        <f>_xlfn.SUMIFS(R18:R194,$B$18:$B$194,"=DOCENTE",$C$18:$C$194,"=INICIAL")-(TRUNC(_xlfn.SUMIFS(R18:R194,$B$18:$B$194,"=DOCENTE",$C$18:$C$194,"=INICIAL")/60)*60)</f>
        <v>0</v>
      </c>
      <c r="S195" s="115">
        <f>_xlfn.SUMIFS(S18:S194,$B$18:$B$194,"=DOCENTE",$C$18:$C$194,"=INICIAL")</f>
        <v>0</v>
      </c>
      <c r="T195" s="116">
        <f>_xlfn.SUMIFS(T18:T194,$B$18:$B$194,"=DOCENTE",$C$18:$C$194,"=INICIAL")+TRUNC(_xlfn.SUMIFS(U18:U194,$B$18:$B$194,"=DOCENTE",$C$18:$C$194,"=INICIAL")/60)</f>
        <v>0</v>
      </c>
      <c r="U195" s="117">
        <f>_xlfn.SUMIFS(U18:U194,$B$18:$B$194,"=DOCENTE",$C$18:$C$194,"=INICIAL")-(TRUNC(_xlfn.SUMIFS(U18:U194,$B$18:$B$194,"=DOCENTE",$C$18:$C$194,"=INICIAL")/60)*60)</f>
        <v>0</v>
      </c>
      <c r="V195" s="115">
        <f>_xlfn.SUMIFS(V18:V194,$B$18:$B$194,"=DOCENTE",$C$18:$C$194,"=INICIAL")</f>
        <v>0</v>
      </c>
      <c r="W195" s="116">
        <f>_xlfn.SUMIFS(W18:W194,$B$18:$B$194,"=DOCENTE",$C$18:$C$194,"=INICIAL")+TRUNC(_xlfn.SUMIFS(X18:X194,$B$18:$B$194,"=DOCENTE",$C$18:$C$194,"=INICIAL")/60)</f>
        <v>0</v>
      </c>
      <c r="X195" s="117">
        <f>_xlfn.SUMIFS(X18:X194,$B$18:$B$194,"=DOCENTE",$C$18:$C$194,"=INICIAL")-(TRUNC(_xlfn.SUMIFS(X18:X194,$B$18:$B$194,"=DOCENTE",$C$18:$C$194,"=INICIAL")/60)*60)</f>
        <v>0</v>
      </c>
      <c r="Y195" s="115">
        <f>_xlfn.SUMIFS(Y18:Y194,$B$18:$B$194,"=DOCENTE",$C$18:$C$194,"=INICIAL")</f>
        <v>0</v>
      </c>
      <c r="Z195" s="118">
        <f>_xlfn.SUMIFS(Z18:Z194,$B$18:$B$194,"=DOCENTE",$C$18:$C$194,"=INICIAL")</f>
        <v>0</v>
      </c>
      <c r="AA195" s="118">
        <f>_xlfn.SUMIFS(AA18:AA194,$B$18:$B$194,"=DOCENTE",$C$18:$C$194,"=INICIAL")+TRUNC(_xlfn.SUMIFS(AB18:AB194,$B$18:$B$194,"=DOCENTE",$C$18:$C$194,"=INICIAL")/60)</f>
        <v>0</v>
      </c>
      <c r="AB195" s="118">
        <f>_xlfn.SUMIFS(AB18:AB194,$B$18:$B$194,"=DOCENTE",$C$18:$C$194,"=INICIAL")-(TRUNC(_xlfn.SUMIFS(AB18:AB194,$B$18:$B$194,"=DOCENTE",$C$18:$C$194,"=INICIAL")/60)*60)</f>
        <v>0</v>
      </c>
      <c r="AC195" s="88">
        <f t="shared" si="16"/>
      </c>
      <c r="AD195" s="89">
        <f>_xlfn.IFERROR((((((Z195*60)-((AA195*60)+AB195)))*100)/(Z195*60))/100,"")</f>
      </c>
      <c r="AE195" s="81"/>
    </row>
    <row r="196" spans="1:31" s="37" customFormat="1" ht="13.5" customHeight="1">
      <c r="A196" s="91"/>
      <c r="B196" s="81"/>
      <c r="C196" s="81"/>
      <c r="D196" s="93" t="s">
        <v>262</v>
      </c>
      <c r="E196" s="120">
        <f>_xlfn.SUMIFS(E18:E194,$B$18:$B$194,"=DOCENTE",$C$18:$C$194,"=PRIMARIA")+TRUNC(_xlfn.SUMIFS(F18:F194,$B$18:$B$194,"=DOCENTE",$C$18:$C$194,"=PRIMARIA")/60)</f>
        <v>0</v>
      </c>
      <c r="F196" s="121">
        <f>_xlfn.SUMIFS(F18:F194,$B$18:$B$194,"=DOCENTE",$C$18:$C$194,"=PRIMARIA")-(TRUNC(_xlfn.SUMIFS(F18:F194,$B$18:$B$194,"=DOCENTE",$C$18:$C$194,"=PRIMARIA")/60)*60)</f>
        <v>0</v>
      </c>
      <c r="G196" s="119">
        <f>_xlfn.SUMIFS(G18:G194,$B$18:$B$194,"=DOCENTE",$C$18:$C$194,"=PRIMARIA")</f>
        <v>0</v>
      </c>
      <c r="H196" s="120">
        <f>_xlfn.SUMIFS(H18:H194,$B$18:$B$194,"=DOCENTE",$C$18:$C$194,"=PRIMARIA")+TRUNC(_xlfn.SUMIFS(I18:I194,$B$18:$B$194,"=DOCENTE",$C$18:$C$194,"=PRIMARIA")/60)</f>
        <v>0</v>
      </c>
      <c r="I196" s="121">
        <f>_xlfn.SUMIFS(I18:I194,$B$18:$B$194,"=DOCENTE",$C$18:$C$194,"=PRIMARIA")-(TRUNC(_xlfn.SUMIFS(I18:I194,$B$18:$B$194,"=DOCENTE",$C$18:$C$194,"=PRIMARIA")/60)*60)</f>
        <v>0</v>
      </c>
      <c r="J196" s="119">
        <f>_xlfn.SUMIFS(J18:J194,$B$18:$B$194,"=DOCENTE",$C$18:$C$194,"=PRIMARIA")</f>
        <v>0</v>
      </c>
      <c r="K196" s="120">
        <f>_xlfn.SUMIFS(K18:K194,$B$18:$B$194,"=DOCENTE",$C$18:$C$194,"=PRIMARIA")+TRUNC(_xlfn.SUMIFS(L18:L194,$B$18:$B$194,"=DOCENTE",$C$18:$C$194,"=PRIMARIA")/60)</f>
        <v>0</v>
      </c>
      <c r="L196" s="121">
        <f>_xlfn.SUMIFS(L18:L194,$B$18:$B$194,"=DOCENTE",$C$18:$C$194,"=PRIMARIA")-(TRUNC(_xlfn.SUMIFS(L18:L194,$B$18:$B$194,"=DOCENTE",$C$18:$C$194,"=PRIMARIA")/60)*60)</f>
        <v>0</v>
      </c>
      <c r="M196" s="119">
        <f>_xlfn.SUMIFS(M18:M194,$B$18:$B$194,"=DOCENTE",$C$18:$C$194,"=PRIMARIA")</f>
        <v>0</v>
      </c>
      <c r="N196" s="120">
        <f>_xlfn.SUMIFS(N18:N194,$B$18:$B$194,"=DOCENTE",$C$18:$C$194,"=PRIMARIA")+TRUNC(_xlfn.SUMIFS(O18:O194,$B$18:$B$194,"=DOCENTE",$C$18:$C$194,"=PRIMARIA")/60)</f>
        <v>0</v>
      </c>
      <c r="O196" s="121">
        <f>_xlfn.SUMIFS(O18:O194,$B$18:$B$194,"=DOCENTE",$C$18:$C$194,"=PRIMARIA")-(TRUNC(_xlfn.SUMIFS(O18:O194,$B$18:$B$194,"=DOCENTE",$C$18:$C$194,"=PRIMARIA")/60)*60)</f>
        <v>0</v>
      </c>
      <c r="P196" s="119">
        <f>_xlfn.SUMIFS(P18:P194,$B$18:$B$194,"=DOCENTE",$C$18:$C$194,"=PRIMARIA")</f>
        <v>0</v>
      </c>
      <c r="Q196" s="120">
        <f>_xlfn.SUMIFS(Q18:Q194,$B$18:$B$194,"=DOCENTE",$C$18:$C$194,"=PRIMARIA")+TRUNC(_xlfn.SUMIFS(R18:R194,$B$18:$B$194,"=DOCENTE",$C$18:$C$194,"=PRIMARIA")/60)</f>
        <v>0</v>
      </c>
      <c r="R196" s="121">
        <f>_xlfn.SUMIFS(R18:R194,$B$18:$B$194,"=DOCENTE",$C$18:$C$194,"=PRIMARIA")-(TRUNC(_xlfn.SUMIFS(R18:R194,$B$18:$B$194,"=DOCENTE",$C$18:$C$194,"=PRIMARIA")/60)*60)</f>
        <v>0</v>
      </c>
      <c r="S196" s="119">
        <f>_xlfn.SUMIFS(S18:S194,$B$18:$B$194,"=DOCENTE",$C$18:$C$194,"=PRIMARIA")</f>
        <v>0</v>
      </c>
      <c r="T196" s="120">
        <f>_xlfn.SUMIFS(T18:T194,$B$18:$B$194,"=DOCENTE",$C$18:$C$194,"=PRIMARIA")+TRUNC(_xlfn.SUMIFS(U18:U194,$B$18:$B$194,"=DOCENTE",$C$18:$C$194,"=PRIMARIA")/60)</f>
        <v>0</v>
      </c>
      <c r="U196" s="121">
        <f>_xlfn.SUMIFS(U18:U194,$B$18:$B$194,"=DOCENTE",$C$18:$C$194,"=PRIMARIA")-(TRUNC(_xlfn.SUMIFS(U18:U194,$B$18:$B$194,"=DOCENTE",$C$18:$C$194,"=PRIMARIA")/60)*60)</f>
        <v>0</v>
      </c>
      <c r="V196" s="119">
        <f>_xlfn.SUMIFS(V18:V194,$B$18:$B$194,"=DOCENTE",$C$18:$C$194,"=PRIMARIA")</f>
        <v>0</v>
      </c>
      <c r="W196" s="120">
        <f>_xlfn.SUMIFS(W18:W194,$B$18:$B$194,"=DOCENTE",$C$18:$C$194,"=PRIMARIA")+TRUNC(_xlfn.SUMIFS(X18:X194,$B$18:$B$194,"=DOCENTE",$C$18:$C$194,"=PRIMARIA")/60)</f>
        <v>0</v>
      </c>
      <c r="X196" s="121">
        <f>_xlfn.SUMIFS(X18:X194,$B$18:$B$194,"=DOCENTE",$C$18:$C$194,"=PRIMARIA")-(TRUNC(_xlfn.SUMIFS(X18:X194,$B$18:$B$194,"=DOCENTE",$C$18:$C$194,"=PRIMARIA")/60)*60)</f>
        <v>0</v>
      </c>
      <c r="Y196" s="119">
        <f>_xlfn.SUMIFS(Y18:Y194,$B$18:$B$194,"=DOCENTE",$C$18:$C$194,"=PRIMARIA")</f>
        <v>0</v>
      </c>
      <c r="Z196" s="122">
        <f>_xlfn.SUMIFS(Z18:Z194,$B$18:$B$194,"=DOCENTE",$C$18:$C$194,"=PRIMARIA")</f>
        <v>0</v>
      </c>
      <c r="AA196" s="122">
        <f>_xlfn.SUMIFS(AA18:AA194,$B$18:$B$194,"=DOCENTE",$C$18:$C$194,"=PRIMARIA")+TRUNC(_xlfn.SUMIFS(AB18:AB194,$B$18:$B$194,"=DOCENTE",$C$18:$C$194,"=PRIMARIA")/60)</f>
        <v>0</v>
      </c>
      <c r="AB196" s="122">
        <f>_xlfn.SUMIFS(AB18:AB194,$B$18:$B$194,"=DOCENTE",$C$18:$C$194,"=PRIMARIA")-(TRUNC(_xlfn.SUMIFS(AB18:AB194,$B$18:$B$194,"=DOCENTE",$C$18:$C$194,"=PRIMARIA")/60)*60)</f>
        <v>0</v>
      </c>
      <c r="AC196" s="84">
        <f t="shared" si="16"/>
      </c>
      <c r="AD196" s="90">
        <f t="shared" si="17"/>
      </c>
      <c r="AE196" s="81"/>
    </row>
    <row r="197" spans="1:31" s="37" customFormat="1" ht="13.5" customHeight="1" thickBot="1">
      <c r="A197" s="91"/>
      <c r="B197" s="81"/>
      <c r="C197" s="81"/>
      <c r="D197" s="94" t="s">
        <v>263</v>
      </c>
      <c r="E197" s="197">
        <f>_xlfn.SUMIFS(E18:E194,$B$18:$B$194,"=DOCENTE",$C$18:$C$194,"=SECUNDARIA")+TRUNC(_xlfn.SUMIFS(F18:F194,$B$18:$B$194,"=DOCENTE",$C$18:$C$194,"=SECUNDARIA")/60)</f>
        <v>0</v>
      </c>
      <c r="F197" s="198">
        <f>_xlfn.SUMIFS(F18:F194,$B$18:$B$194,"=DOCENTE",$C$18:$C$194,"=SECUNDARIA")-(TRUNC(_xlfn.SUMIFS(F18:F194,$B$18:$B$194,"=DOCENTE",$C$18:$C$194,"=SECUNDARIA")/60)*60)</f>
        <v>0</v>
      </c>
      <c r="G197" s="123">
        <f>_xlfn.SUMIFS(G18:G194,$B$18:$B$194,"=DOCENTE",$C$18:$C$194,"=SECUNDARIA")</f>
        <v>0</v>
      </c>
      <c r="H197" s="197">
        <f>_xlfn.SUMIFS(H18:H194,$B$18:$B$194,"=DOCENTE",$C$18:$C$194,"=SECUNDARIA")+TRUNC(_xlfn.SUMIFS(I18:I194,$B$18:$B$194,"=DOCENTE",$C$18:$C$194,"=SECUNDARIA")/60)</f>
        <v>0</v>
      </c>
      <c r="I197" s="198">
        <f>_xlfn.SUMIFS(I18:I194,$B$18:$B$194,"=DOCENTE",$C$18:$C$194,"=SECUNDARIA")-(TRUNC(_xlfn.SUMIFS(I18:I194,$B$18:$B$194,"=DOCENTE",$C$18:$C$194,"=SECUNDARIA")/60)*60)</f>
        <v>0</v>
      </c>
      <c r="J197" s="123">
        <f>_xlfn.SUMIFS(J18:J194,$B$18:$B$194,"=DOCENTE",$C$18:$C$194,"=SECUNDARIA")</f>
        <v>0</v>
      </c>
      <c r="K197" s="197">
        <f>_xlfn.SUMIFS(K18:K194,$B$18:$B$194,"=DOCENTE",$C$18:$C$194,"=SECUNDARIA")+TRUNC(_xlfn.SUMIFS(L18:L194,$B$18:$B$194,"=DOCENTE",$C$18:$C$194,"=SECUNDARIA")/60)</f>
        <v>0</v>
      </c>
      <c r="L197" s="198">
        <f>_xlfn.SUMIFS(L18:L194,$B$18:$B$194,"=DOCENTE",$C$18:$C$194,"=SECUNDARIA")-(TRUNC(_xlfn.SUMIFS(L18:L194,$B$18:$B$194,"=DOCENTE",$C$18:$C$194,"=SECUNDARIA")/60)*60)</f>
        <v>0</v>
      </c>
      <c r="M197" s="123">
        <f>_xlfn.SUMIFS(M18:M194,$B$18:$B$194,"=DOCENTE",$C$18:$C$194,"=SECUNDARIA")</f>
        <v>0</v>
      </c>
      <c r="N197" s="197">
        <f>_xlfn.SUMIFS(N18:N194,$B$18:$B$194,"=DOCENTE",$C$18:$C$194,"=SECUNDARIA")+TRUNC(_xlfn.SUMIFS(O18:O194,$B$18:$B$194,"=DOCENTE",$C$18:$C$194,"=SECUNDARIA")/60)</f>
        <v>0</v>
      </c>
      <c r="O197" s="198">
        <f>_xlfn.SUMIFS(O18:O194,$B$18:$B$194,"=DOCENTE",$C$18:$C$194,"=SECUNDARIA")-(TRUNC(_xlfn.SUMIFS(O18:O194,$B$18:$B$194,"=DOCENTE",$C$18:$C$194,"=SECUNDARIA")/60)*60)</f>
        <v>0</v>
      </c>
      <c r="P197" s="123">
        <f>_xlfn.SUMIFS(P18:P194,$B$18:$B$194,"=DOCENTE",$C$18:$C$194,"=SECUNDARIA")</f>
        <v>0</v>
      </c>
      <c r="Q197" s="197">
        <f>_xlfn.SUMIFS(Q18:Q194,$B$18:$B$194,"=DOCENTE",$C$18:$C$194,"=SECUNDARIA")+TRUNC(_xlfn.SUMIFS(R18:R194,$B$18:$B$194,"=DOCENTE",$C$18:$C$194,"=SECUNDARIA")/60)</f>
        <v>0</v>
      </c>
      <c r="R197" s="198">
        <f>_xlfn.SUMIFS(R18:R194,$B$18:$B$194,"=DOCENTE",$C$18:$C$194,"=SECUNDARIA")-(TRUNC(_xlfn.SUMIFS(R18:R194,$B$18:$B$194,"=DOCENTE",$C$18:$C$194,"=SECUNDARIA")/60)*60)</f>
        <v>0</v>
      </c>
      <c r="S197" s="123">
        <f>_xlfn.SUMIFS(S18:S194,$B$18:$B$194,"=DOCENTE",$C$18:$C$194,"=SECUNDARIA")</f>
        <v>0</v>
      </c>
      <c r="T197" s="197">
        <f>_xlfn.SUMIFS(T18:T194,$B$18:$B$194,"=DOCENTE",$C$18:$C$194,"=SECUNDARIA")+TRUNC(_xlfn.SUMIFS(U18:U194,$B$18:$B$194,"=DOCENTE",$C$18:$C$194,"=SECUNDARIA")/60)</f>
        <v>0</v>
      </c>
      <c r="U197" s="198">
        <f>_xlfn.SUMIFS(U18:U194,$B$18:$B$194,"=DOCENTE",$C$18:$C$194,"=SECUNDARIA")-(TRUNC(_xlfn.SUMIFS(U18:U194,$B$18:$B$194,"=DOCENTE",$C$18:$C$194,"=SECUNDARIA")/60)*60)</f>
        <v>0</v>
      </c>
      <c r="V197" s="123">
        <f>_xlfn.SUMIFS(V18:V194,$B$18:$B$194,"=DOCENTE",$C$18:$C$194,"=SECUNDARIA")</f>
        <v>0</v>
      </c>
      <c r="W197" s="197">
        <f>_xlfn.SUMIFS(W18:W194,$B$18:$B$194,"=DOCENTE",$C$18:$C$194,"=SECUNDARIA")+TRUNC(_xlfn.SUMIFS(X18:X194,$B$18:$B$194,"=DOCENTE",$C$18:$C$194,"=SECUNDARIA")/60)</f>
        <v>0</v>
      </c>
      <c r="X197" s="198">
        <f>_xlfn.SUMIFS(X18:X194,$B$18:$B$194,"=DOCENTE",$C$18:$C$194,"=SECUNDARIA")-(TRUNC(_xlfn.SUMIFS(X18:X194,$B$18:$B$194,"=DOCENTE",$C$18:$C$194,"=SECUNDARIA")/60)*60)</f>
        <v>0</v>
      </c>
      <c r="Y197" s="123">
        <f>_xlfn.SUMIFS(Y18:Y194,$B$18:$B$194,"=DOCENTE",$C$18:$C$194,"=SECUNDARIA")</f>
        <v>0</v>
      </c>
      <c r="Z197" s="124">
        <f>_xlfn.SUMIFS(Z18:Z194,$B$18:$B$194,"=DOCENTE",$C$18:$C$194,"=SECUNDARIA")</f>
        <v>0</v>
      </c>
      <c r="AA197" s="124">
        <f>_xlfn.SUMIFS(AA18:AA194,$B$18:$B$194,"=DOCENTE",$C$18:$C$194,"=SECUNDARIA")+TRUNC(_xlfn.SUMIFS(AB18:AB194,$B$18:$B$194,"=DOCENTE",$C$18:$C$194,"=SECUNDARIA")/60)</f>
        <v>0</v>
      </c>
      <c r="AB197" s="124">
        <f>_xlfn.SUMIFS(AB18:AB194,$B$18:$B$194,"=DOCENTE",$C$18:$C$194,"=SECUNDARIA")-(TRUNC(_xlfn.SUMIFS(AB18:AB194,$B$18:$B$194,"=DOCENTE",$C$18:$C$194,"=SECUNDARIA")/60)*60)</f>
        <v>0</v>
      </c>
      <c r="AC197" s="85">
        <f t="shared" si="16"/>
      </c>
      <c r="AD197" s="86">
        <f t="shared" si="17"/>
      </c>
      <c r="AE197" s="81"/>
    </row>
    <row r="198" spans="3:4" ht="18.75" customHeight="1">
      <c r="C198" s="28"/>
      <c r="D198" s="79" t="s">
        <v>83</v>
      </c>
    </row>
    <row r="199" spans="2:35" ht="24" customHeight="1">
      <c r="B199" s="28"/>
      <c r="C199" s="391" t="s">
        <v>54</v>
      </c>
      <c r="D199" s="391"/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1"/>
      <c r="T199" s="391"/>
      <c r="U199" s="391"/>
      <c r="V199" s="391"/>
      <c r="W199" s="391"/>
      <c r="X199" s="61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ht="9" customHeight="1"/>
    <row r="201" spans="4:31" ht="30" customHeight="1">
      <c r="D201" s="27" t="s">
        <v>52</v>
      </c>
      <c r="E201" s="367" t="s">
        <v>44</v>
      </c>
      <c r="F201" s="368"/>
      <c r="G201" s="369"/>
      <c r="H201" s="367" t="s">
        <v>47</v>
      </c>
      <c r="I201" s="368"/>
      <c r="J201" s="369"/>
      <c r="K201" s="367" t="s">
        <v>48</v>
      </c>
      <c r="L201" s="368"/>
      <c r="M201" s="369"/>
      <c r="N201" s="367" t="s">
        <v>93</v>
      </c>
      <c r="O201" s="368"/>
      <c r="P201" s="369"/>
      <c r="Q201" s="367" t="s">
        <v>49</v>
      </c>
      <c r="R201" s="368"/>
      <c r="S201" s="369"/>
      <c r="T201" s="367" t="s">
        <v>50</v>
      </c>
      <c r="U201" s="368"/>
      <c r="V201" s="369"/>
      <c r="AB201" s="71"/>
      <c r="AC201" s="71"/>
      <c r="AD201" s="71"/>
      <c r="AE201" s="71"/>
    </row>
    <row r="202" spans="4:31" ht="11.25">
      <c r="D202" s="41" t="s">
        <v>31</v>
      </c>
      <c r="E202" s="370">
        <f>_xlfn.COUNTIFS(B18:B194,"=DIRECTIVO",A18:A194,"&gt;0")</f>
        <v>0</v>
      </c>
      <c r="F202" s="371"/>
      <c r="G202" s="372"/>
      <c r="H202" s="385">
        <f>IF(_xlfn.COUNTIFS(A18:A194,"&gt;0",B18:B194,"DIRECTIVO",Z18:Z194,"&gt;-1")&gt;0,_xlfn.SUMIFS(Z18:Z194,B18:B194,"=DIRECTIVO"),"")</f>
      </c>
      <c r="I202" s="385"/>
      <c r="J202" s="385"/>
      <c r="K202" s="370">
        <f>IF(COUNT(H202)&gt;0,_xlfn.SUMIFS(AA$18:AA$194,B$18:B$194,"=DIRECTIVO")+TRUNC(SUM(_xlfn.SUMIFS(AB$18:AB$194,B$18:B$194,"=DIRECTIVO"))/60),"")</f>
      </c>
      <c r="L202" s="371"/>
      <c r="M202" s="372"/>
      <c r="N202" s="370">
        <f>IF(COUNT(H202)&gt;0,_xlfn.SUMIFS(AB$18:AB$194,B$18:B$194,"=DIRECTIVO")-(TRUNC(_xlfn.SUMIFS(AB$18:AB$194,B$18:B$194,"=DIRECTIVO")/60)*60),"")</f>
      </c>
      <c r="O202" s="371"/>
      <c r="P202" s="372"/>
      <c r="Q202" s="382">
        <f aca="true" t="shared" si="19" ref="Q202:Q207">_xlfn.IFERROR(((((K202*60)+N202)*100)/(H202*60))/100,"")</f>
      </c>
      <c r="R202" s="383">
        <f aca="true" t="shared" si="20" ref="R202:S207">_xlfn.IFERROR(((((P202*60)+Q202)*100)/(O202*60))/100,"")</f>
      </c>
      <c r="S202" s="384">
        <f t="shared" si="20"/>
      </c>
      <c r="T202" s="373">
        <f aca="true" t="shared" si="21" ref="T202:T207">_xlfn.IFERROR((((((H202*60)-((K202*60)+N202)))*100)/(H202*60))/100,"")</f>
      </c>
      <c r="U202" s="374"/>
      <c r="V202" s="375">
        <f aca="true" t="shared" si="22" ref="V202:V208">_xlfn.IFERROR((((Q202-S202)*100)/Q202)/100,"")</f>
      </c>
      <c r="AB202" s="71"/>
      <c r="AC202" s="72"/>
      <c r="AD202" s="72"/>
      <c r="AE202" s="71"/>
    </row>
    <row r="203" spans="4:31" ht="11.25">
      <c r="D203" s="41" t="s">
        <v>43</v>
      </c>
      <c r="E203" s="370">
        <f>_xlfn.COUNTIFS(B18:B194,"=JERARQUICO",A18:A194,"&gt;0")</f>
        <v>0</v>
      </c>
      <c r="F203" s="371"/>
      <c r="G203" s="372"/>
      <c r="H203" s="385">
        <f>IF(_xlfn.COUNTIFS(A18:A194,"&gt;0",B18:B194,"JERARQUICO",Z18:Z194,"&gt;-1")&gt;0,_xlfn.SUMIFS(Z18:Z194,B18:B194,"=JERARQUICO"),"")</f>
      </c>
      <c r="I203" s="385"/>
      <c r="J203" s="385"/>
      <c r="K203" s="370">
        <f>IF(COUNT(H203)&gt;0,_xlfn.SUMIFS(AA$18:AA$194,B$18:B$194,"=JERARQUICO")+TRUNC(SUM(_xlfn.SUMIFS(AB$18:AB$194,B$18:B$194,"=JERARQUICO"))/60),"")</f>
      </c>
      <c r="L203" s="371"/>
      <c r="M203" s="372"/>
      <c r="N203" s="370">
        <f>IF(COUNT(H203)&gt;0,_xlfn.SUMIFS(AB$18:AB$194,B$18:B$194,"=JERARQUICO")-(TRUNC(_xlfn.SUMIFS(AB$18:AB$194,B$18:B$194,"=JERARQUICO")/60)*60),"")</f>
      </c>
      <c r="O203" s="371"/>
      <c r="P203" s="372"/>
      <c r="Q203" s="382">
        <f t="shared" si="19"/>
      </c>
      <c r="R203" s="383">
        <f t="shared" si="20"/>
      </c>
      <c r="S203" s="384">
        <f t="shared" si="20"/>
      </c>
      <c r="T203" s="373">
        <f t="shared" si="21"/>
      </c>
      <c r="U203" s="374"/>
      <c r="V203" s="375">
        <f t="shared" si="22"/>
      </c>
      <c r="AB203" s="71"/>
      <c r="AC203" s="71"/>
      <c r="AD203" s="71"/>
      <c r="AE203" s="71"/>
    </row>
    <row r="204" spans="4:31" ht="11.25">
      <c r="D204" s="41" t="s">
        <v>32</v>
      </c>
      <c r="E204" s="370">
        <f>_xlfn.COUNTIFS(B18:B194,"=DOCENTE",A18:A194,"&gt;0")</f>
        <v>0</v>
      </c>
      <c r="F204" s="371"/>
      <c r="G204" s="372"/>
      <c r="H204" s="385">
        <f>IF(_xlfn.COUNTIFS(A18:A194,"&gt;0",B18:B194,"DOCENTE",Z18:Z194,"&gt;-1")&gt;0,_xlfn.SUMIFS(Z18:Z194,B18:B194,"=DOCENTE"),"")</f>
      </c>
      <c r="I204" s="385"/>
      <c r="J204" s="385"/>
      <c r="K204" s="370">
        <f>IF(COUNT(H204)&gt;0,_xlfn.SUMIFS(AA$18:AA$194,B$18:B$194,"=DOCENTE")+TRUNC(SUM(_xlfn.SUMIFS(AB$18:AB$194,B$18:B$194,"=DOCENTE"))/60),"")</f>
      </c>
      <c r="L204" s="371"/>
      <c r="M204" s="372"/>
      <c r="N204" s="370">
        <f>IF(COUNT(H204)&gt;0,_xlfn.SUMIFS(AB$18:AB$194,B$18:B$194,"=DOCENTE")-(TRUNC(_xlfn.SUMIFS(AB$18:AB$194,B$18:B$194,"=DOCENTE")/60)*60),"")</f>
      </c>
      <c r="O204" s="371"/>
      <c r="P204" s="372"/>
      <c r="Q204" s="382">
        <f t="shared" si="19"/>
      </c>
      <c r="R204" s="383">
        <f t="shared" si="20"/>
      </c>
      <c r="S204" s="384">
        <f t="shared" si="20"/>
      </c>
      <c r="T204" s="373">
        <f t="shared" si="21"/>
      </c>
      <c r="U204" s="374"/>
      <c r="V204" s="375">
        <f t="shared" si="22"/>
      </c>
      <c r="AB204" s="71"/>
      <c r="AC204" s="71"/>
      <c r="AD204" s="71"/>
      <c r="AE204" s="71"/>
    </row>
    <row r="205" spans="4:31" ht="11.25">
      <c r="D205" s="41" t="s">
        <v>35</v>
      </c>
      <c r="E205" s="370">
        <f>_xlfn.COUNTIFS(B18:B194,"=AUX. DE EDUC.",A18:A194,"&gt;0")</f>
        <v>0</v>
      </c>
      <c r="F205" s="371"/>
      <c r="G205" s="372"/>
      <c r="H205" s="385">
        <f>IF(_xlfn.COUNTIFS(A18:A194,"&gt;0",B18:B194,"AUX. DE EDUC.",Z18:Z194,"&gt;-1")&gt;0,_xlfn.SUMIFS(Z18:Z194,B18:B194,"=AUX. DE EDUC."),"")</f>
      </c>
      <c r="I205" s="385"/>
      <c r="J205" s="385"/>
      <c r="K205" s="370">
        <f>IF(COUNT(H205)&gt;0,_xlfn.SUMIFS(AA$18:AA$194,B$18:B$194,"=AUX. DE EDUC.")+TRUNC(SUM(_xlfn.SUMIFS(AB$18:AB$194,B$18:B$194,"=AUX. DE EDUC."))/60),"")</f>
      </c>
      <c r="L205" s="371"/>
      <c r="M205" s="372"/>
      <c r="N205" s="370">
        <f>IF(COUNT(H205)&gt;0,_xlfn.SUMIFS(AB$18:AB$194,B$18:B$194,"=AUX. DE EDUC.")-(TRUNC(_xlfn.SUMIFS(AB$18:AB$194,B$18:B$194,"=AUX. DE EDUC.")/60)*60),"")</f>
      </c>
      <c r="O205" s="371"/>
      <c r="P205" s="372"/>
      <c r="Q205" s="382">
        <f t="shared" si="19"/>
      </c>
      <c r="R205" s="383">
        <f t="shared" si="20"/>
      </c>
      <c r="S205" s="384">
        <f t="shared" si="20"/>
      </c>
      <c r="T205" s="373">
        <f t="shared" si="21"/>
      </c>
      <c r="U205" s="374"/>
      <c r="V205" s="375">
        <f t="shared" si="22"/>
      </c>
      <c r="AB205" s="71"/>
      <c r="AC205" s="71"/>
      <c r="AD205" s="71"/>
      <c r="AE205" s="71"/>
    </row>
    <row r="206" spans="4:22" ht="11.25">
      <c r="D206" s="41" t="s">
        <v>33</v>
      </c>
      <c r="E206" s="370">
        <f>_xlfn.COUNTIFS(B18:B194,"=ADMINISTRATIVO",A18:A194,"&gt;0")</f>
        <v>0</v>
      </c>
      <c r="F206" s="371"/>
      <c r="G206" s="372"/>
      <c r="H206" s="385">
        <f>IF(_xlfn.COUNTIFS(A18:A194,"&gt;0",B18:B194,"ADMINISTRATIVO",Z18:Z194,"&gt;-1")&gt;0,_xlfn.SUMIFS(Z18:Z194,B18:B194,"=ADMINISTRATIVO"),"")</f>
      </c>
      <c r="I206" s="385"/>
      <c r="J206" s="385"/>
      <c r="K206" s="370">
        <f>IF(COUNT(H206)&gt;0,_xlfn.SUMIFS(AA$18:AA$194,B$18:B$194,"=ADMINISTRATIVO")+TRUNC(SUM(_xlfn.SUMIFS(AB$18:AB$194,B$18:B$194,"=ADMINISTRATIVO"))/60),"")</f>
      </c>
      <c r="L206" s="371"/>
      <c r="M206" s="372"/>
      <c r="N206" s="370">
        <f>IF(COUNT(H206)&gt;0,_xlfn.SUMIFS(AB$18:AB$194,B$18:B$194,"=ADMINISTRATIVO")-(TRUNC(_xlfn.SUMIFS(AB$18:AB$194,B$18:B$194,"=ADMINISTRATIVO")/60)*60),"")</f>
      </c>
      <c r="O206" s="371"/>
      <c r="P206" s="372"/>
      <c r="Q206" s="382">
        <f t="shared" si="19"/>
      </c>
      <c r="R206" s="383">
        <f t="shared" si="20"/>
      </c>
      <c r="S206" s="384">
        <f t="shared" si="20"/>
      </c>
      <c r="T206" s="373">
        <f t="shared" si="21"/>
      </c>
      <c r="U206" s="374"/>
      <c r="V206" s="375">
        <f t="shared" si="22"/>
      </c>
    </row>
    <row r="207" spans="4:22" ht="11.25">
      <c r="D207" s="41" t="s">
        <v>34</v>
      </c>
      <c r="E207" s="370">
        <f>_xlfn.COUNTIFS(B18:B194,"=OTROS",A18:A194,"&gt;0")</f>
        <v>0</v>
      </c>
      <c r="F207" s="371"/>
      <c r="G207" s="372"/>
      <c r="H207" s="385">
        <f>IF(_xlfn.COUNTIFS(A18:A194,"&gt;0",B18:B194,"OTROS",Z18:Z194,"&gt;-1")&gt;0,_xlfn.SUMIFS(Z18:Z194,B18:B194,"=OTROS"),"")</f>
      </c>
      <c r="I207" s="385"/>
      <c r="J207" s="385"/>
      <c r="K207" s="370">
        <f>IF(COUNT(H207)&gt;0,_xlfn.SUMIFS(AA$18:AA$194,B$18:B$194,"=OTROS")+TRUNC(SUM(_xlfn.SUMIFS(AB$18:AB$194,B$18:B$194,"=OTROS"))/60),"")</f>
      </c>
      <c r="L207" s="371"/>
      <c r="M207" s="372"/>
      <c r="N207" s="370">
        <f>IF(COUNT(H207)&gt;0,_xlfn.SUMIFS(AB$18:AB$194,B$18:B$194,"=OTROS")-(TRUNC(_xlfn.SUMIFS(AB$18:AB$194,B$18:B$194,"=OTROS")/60)*60),"")</f>
      </c>
      <c r="O207" s="371"/>
      <c r="P207" s="372"/>
      <c r="Q207" s="382">
        <f t="shared" si="19"/>
      </c>
      <c r="R207" s="383">
        <f t="shared" si="20"/>
      </c>
      <c r="S207" s="384">
        <f t="shared" si="20"/>
      </c>
      <c r="T207" s="373">
        <f t="shared" si="21"/>
      </c>
      <c r="U207" s="374"/>
      <c r="V207" s="375">
        <f t="shared" si="22"/>
      </c>
    </row>
    <row r="208" spans="4:22" ht="12">
      <c r="D208" s="73" t="s">
        <v>30</v>
      </c>
      <c r="E208" s="360">
        <f>IF(SUM(E202:G207)&gt;0,SUM(E202:G207),"")</f>
      </c>
      <c r="F208" s="361"/>
      <c r="G208" s="362"/>
      <c r="H208" s="360">
        <f>IF(SUM(H202:J207)&gt;0,SUM(H202:J207),"")</f>
      </c>
      <c r="I208" s="361"/>
      <c r="J208" s="362"/>
      <c r="K208" s="360">
        <f>IF(SUM(K202:M207)&gt;0,SUM(K202:M207),"")</f>
      </c>
      <c r="L208" s="361"/>
      <c r="M208" s="362"/>
      <c r="N208" s="360">
        <f>IF(SUM(N202:P207)&gt;0,SUM(N202:P207),"")</f>
      </c>
      <c r="O208" s="361"/>
      <c r="P208" s="362"/>
      <c r="Q208" s="376">
        <f>_xlfn.IFERROR(((K208*100)/H208)/100,"")</f>
      </c>
      <c r="R208" s="377"/>
      <c r="S208" s="378">
        <f>_xlfn.IFERROR(((Q208*100)/M208)/100,"")</f>
      </c>
      <c r="T208" s="379">
        <f>_xlfn.IFERROR((((H208-K208)*100)/H208)/100,"")</f>
      </c>
      <c r="U208" s="380"/>
      <c r="V208" s="381">
        <f t="shared" si="22"/>
      </c>
    </row>
    <row r="209" ht="11.25"/>
    <row r="210" ht="11.25"/>
    <row r="211" spans="24:31" ht="11.25">
      <c r="X211" s="390" t="s">
        <v>53</v>
      </c>
      <c r="Y211" s="390"/>
      <c r="Z211" s="390"/>
      <c r="AA211" s="390"/>
      <c r="AB211" s="390"/>
      <c r="AC211" s="390"/>
      <c r="AD211" s="390"/>
      <c r="AE211" s="82"/>
    </row>
    <row r="212" ht="11.25"/>
    <row r="213" ht="11.25"/>
    <row r="214" ht="11.25"/>
    <row r="215" ht="11.25"/>
    <row r="231" ht="11.25">
      <c r="D231" s="40" t="s">
        <v>55</v>
      </c>
    </row>
  </sheetData>
  <sheetProtection password="FAD3" sheet="1" objects="1" scenarios="1"/>
  <protectedRanges>
    <protectedRange sqref="B18:D194 G18:G194 J18:J194 M18:M194 P18:P194 S18:S194 V18:V194 Y18:Y194" name="Rango1"/>
    <protectedRange sqref="Z8 Z10 Z12" name="Rango2"/>
  </protectedRanges>
  <mergeCells count="72">
    <mergeCell ref="X211:AD211"/>
    <mergeCell ref="C199:W199"/>
    <mergeCell ref="AD16:AD17"/>
    <mergeCell ref="A2:Z2"/>
    <mergeCell ref="H201:J201"/>
    <mergeCell ref="K201:M201"/>
    <mergeCell ref="Q201:S201"/>
    <mergeCell ref="Q17:S17"/>
    <mergeCell ref="T17:V17"/>
    <mergeCell ref="W17:Y17"/>
    <mergeCell ref="AC16:AC17"/>
    <mergeCell ref="AA16:AA17"/>
    <mergeCell ref="A16:A17"/>
    <mergeCell ref="B16:B17"/>
    <mergeCell ref="C16:C17"/>
    <mergeCell ref="Z16:Z17"/>
    <mergeCell ref="D16:D17"/>
    <mergeCell ref="E16:Y16"/>
    <mergeCell ref="E17:G17"/>
    <mergeCell ref="H17:J17"/>
    <mergeCell ref="K17:M17"/>
    <mergeCell ref="N17:P17"/>
    <mergeCell ref="E201:G201"/>
    <mergeCell ref="E202:G202"/>
    <mergeCell ref="E204:G204"/>
    <mergeCell ref="E206:G206"/>
    <mergeCell ref="K204:M204"/>
    <mergeCell ref="E205:G205"/>
    <mergeCell ref="K205:M205"/>
    <mergeCell ref="N205:P205"/>
    <mergeCell ref="H208:J208"/>
    <mergeCell ref="H203:J203"/>
    <mergeCell ref="E207:G207"/>
    <mergeCell ref="K207:M207"/>
    <mergeCell ref="Q207:S207"/>
    <mergeCell ref="E208:G208"/>
    <mergeCell ref="H206:J206"/>
    <mergeCell ref="H207:J207"/>
    <mergeCell ref="H204:J204"/>
    <mergeCell ref="H205:J205"/>
    <mergeCell ref="T202:V202"/>
    <mergeCell ref="E203:G203"/>
    <mergeCell ref="K203:M203"/>
    <mergeCell ref="Q203:S203"/>
    <mergeCell ref="T203:V203"/>
    <mergeCell ref="H202:J202"/>
    <mergeCell ref="T201:V201"/>
    <mergeCell ref="K206:M206"/>
    <mergeCell ref="Q206:S206"/>
    <mergeCell ref="T206:V206"/>
    <mergeCell ref="T205:V205"/>
    <mergeCell ref="K202:M202"/>
    <mergeCell ref="Q202:S202"/>
    <mergeCell ref="Q204:S204"/>
    <mergeCell ref="T204:V204"/>
    <mergeCell ref="Q205:S205"/>
    <mergeCell ref="T207:V207"/>
    <mergeCell ref="N206:P206"/>
    <mergeCell ref="N207:P207"/>
    <mergeCell ref="K208:M208"/>
    <mergeCell ref="Q208:S208"/>
    <mergeCell ref="T208:V208"/>
    <mergeCell ref="D8:D9"/>
    <mergeCell ref="D10:D11"/>
    <mergeCell ref="D12:D13"/>
    <mergeCell ref="N208:P208"/>
    <mergeCell ref="AE16:AE17"/>
    <mergeCell ref="AB16:AB17"/>
    <mergeCell ref="N201:P201"/>
    <mergeCell ref="N202:P202"/>
    <mergeCell ref="N203:P203"/>
    <mergeCell ref="N204:P204"/>
  </mergeCells>
  <conditionalFormatting sqref="AC18:AC197">
    <cfRule type="cellIs" priority="8" dxfId="16" operator="equal" stopIfTrue="1">
      <formula>1</formula>
    </cfRule>
  </conditionalFormatting>
  <conditionalFormatting sqref="AD18:AD197">
    <cfRule type="cellIs" priority="7" dxfId="17" operator="greaterThan" stopIfTrue="1">
      <formula>0</formula>
    </cfRule>
  </conditionalFormatting>
  <conditionalFormatting sqref="AC202">
    <cfRule type="cellIs" priority="5" dxfId="16" operator="equal" stopIfTrue="1">
      <formula>1</formula>
    </cfRule>
  </conditionalFormatting>
  <conditionalFormatting sqref="AD202">
    <cfRule type="cellIs" priority="4" dxfId="17" operator="greaterThan" stopIfTrue="1">
      <formula>0</formula>
    </cfRule>
  </conditionalFormatting>
  <conditionalFormatting sqref="Q202:S208">
    <cfRule type="cellIs" priority="2" dxfId="16" operator="equal" stopIfTrue="1">
      <formula>1</formula>
    </cfRule>
  </conditionalFormatting>
  <conditionalFormatting sqref="Y8:Y13">
    <cfRule type="cellIs" priority="1" dxfId="17" operator="equal" stopIfTrue="1">
      <formula>"ERR"</formula>
    </cfRule>
  </conditionalFormatting>
  <dataValidations count="4">
    <dataValidation type="textLength" operator="lessThan" allowBlank="1" showInputMessage="1" showErrorMessage="1" errorTitle="ERROR" error="SOLO PUEDE INGRESAR HASTA 70 LETRAS INCLUIDO EL ESPACIO EN BLANCO" sqref="AE18:AE194">
      <formula1>71</formula1>
    </dataValidation>
    <dataValidation type="whole" operator="lessThan" allowBlank="1" showInputMessage="1" showErrorMessage="1" error="INGRESAR NUMEROS MENORES A 60" sqref="E18:Y194">
      <formula1>60</formula1>
    </dataValidation>
    <dataValidation type="list" allowBlank="1" showInputMessage="1" showErrorMessage="1" sqref="B18:B194">
      <formula1>$B$8:$B$13</formula1>
    </dataValidation>
    <dataValidation type="list" allowBlank="1" showInputMessage="1" showErrorMessage="1" sqref="C18:C194">
      <formula1>$AG$6:$AG$9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ignoredErrors>
    <ignoredError sqref="AA18 AB18 AA19:AB20" formulaRange="1"/>
    <ignoredError sqref="G19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rgb="FF00B050"/>
  </sheetPr>
  <dimension ref="A1:AX13"/>
  <sheetViews>
    <sheetView zoomScale="85" zoomScaleNormal="85" zoomScaleSheetLayoutView="115" workbookViewId="0" topLeftCell="A1">
      <selection activeCell="AE15" sqref="AE15"/>
    </sheetView>
  </sheetViews>
  <sheetFormatPr defaultColWidth="11.421875" defaultRowHeight="15"/>
  <cols>
    <col min="1" max="1" width="2.7109375" style="7" customWidth="1"/>
    <col min="2" max="2" width="11.7109375" style="7" customWidth="1"/>
    <col min="3" max="3" width="8.00390625" style="7" customWidth="1"/>
    <col min="4" max="4" width="20.8515625" style="7" customWidth="1"/>
    <col min="5" max="6" width="2.00390625" style="6" customWidth="1"/>
    <col min="7" max="7" width="3.28125" style="7" customWidth="1"/>
    <col min="8" max="9" width="2.00390625" style="6" customWidth="1"/>
    <col min="10" max="10" width="3.28125" style="7" customWidth="1"/>
    <col min="11" max="12" width="2.00390625" style="6" customWidth="1"/>
    <col min="13" max="13" width="3.28125" style="7" customWidth="1"/>
    <col min="14" max="15" width="2.00390625" style="6" customWidth="1"/>
    <col min="16" max="16" width="3.28125" style="7" customWidth="1"/>
    <col min="17" max="18" width="2.00390625" style="6" customWidth="1"/>
    <col min="19" max="19" width="3.28125" style="7" customWidth="1"/>
    <col min="20" max="21" width="2.00390625" style="6" customWidth="1"/>
    <col min="22" max="22" width="3.28125" style="7" customWidth="1"/>
    <col min="23" max="23" width="2.00390625" style="6" customWidth="1"/>
    <col min="24" max="24" width="1.8515625" style="6" customWidth="1"/>
    <col min="25" max="25" width="3.28125" style="7" customWidth="1"/>
    <col min="26" max="27" width="3.421875" style="7" customWidth="1"/>
    <col min="28" max="28" width="2.7109375" style="7" customWidth="1"/>
    <col min="29" max="30" width="5.57421875" style="7" customWidth="1"/>
    <col min="31" max="31" width="39.57421875" style="7" customWidth="1"/>
    <col min="32" max="51" width="0" style="7" hidden="1" customWidth="1"/>
    <col min="52" max="16384" width="11.421875" style="7" customWidth="1"/>
  </cols>
  <sheetData>
    <row r="1" spans="4:20" ht="15">
      <c r="D1" s="58"/>
      <c r="E1" s="74"/>
      <c r="F1" s="74"/>
      <c r="G1" s="58"/>
      <c r="H1" s="74"/>
      <c r="I1" s="74"/>
      <c r="J1" s="58"/>
      <c r="K1" s="58"/>
      <c r="L1" s="74"/>
      <c r="M1" s="74"/>
      <c r="N1" s="58"/>
      <c r="O1" s="74"/>
      <c r="P1" s="74"/>
      <c r="Q1" s="58"/>
      <c r="R1" s="74"/>
      <c r="S1" s="74"/>
      <c r="T1" s="58"/>
    </row>
    <row r="2" spans="1:31" ht="22.5">
      <c r="A2" s="408" t="s">
        <v>292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</row>
    <row r="3" spans="2:24" s="58" customFormat="1" ht="15">
      <c r="B3" s="58" t="e">
        <f>CONCATENATE(TEXT(#REF!,"dd"&amp;"/"&amp;"mm"),"; ",TEXT(#REF!,"dd"&amp;"/"&amp;"mm"),"; ",TEXT(#REF!,"dd"&amp;"/"&amp;"mm"),"; ",TEXT(#REF!,"dd"&amp;"/"&amp;"mm"),"; ",TEXT(#REF!,"dd"&amp;"/"&amp;"mm"),"; ",TEXT(#REF!,"dd"&amp;"/"&amp;"mm"))</f>
        <v>#REF!</v>
      </c>
      <c r="C3" s="58" t="s">
        <v>106</v>
      </c>
      <c r="D3" s="58" t="s">
        <v>107</v>
      </c>
      <c r="E3" s="80" t="s">
        <v>108</v>
      </c>
      <c r="F3" s="80" t="s">
        <v>109</v>
      </c>
      <c r="G3" s="76" t="s">
        <v>110</v>
      </c>
      <c r="H3" s="80" t="s">
        <v>111</v>
      </c>
      <c r="I3" s="80" t="s">
        <v>112</v>
      </c>
      <c r="J3" s="76" t="s">
        <v>113</v>
      </c>
      <c r="K3" s="80" t="s">
        <v>114</v>
      </c>
      <c r="L3" s="80" t="s">
        <v>115</v>
      </c>
      <c r="M3" s="58" t="s">
        <v>116</v>
      </c>
      <c r="N3" s="74" t="s">
        <v>117</v>
      </c>
      <c r="O3" s="74" t="s">
        <v>118</v>
      </c>
      <c r="P3" s="58" t="s">
        <v>119</v>
      </c>
      <c r="Q3" s="74" t="s">
        <v>120</v>
      </c>
      <c r="R3" s="74" t="s">
        <v>251</v>
      </c>
      <c r="T3" s="74"/>
      <c r="U3" s="74"/>
      <c r="W3" s="74"/>
      <c r="X3" s="74"/>
    </row>
    <row r="4" spans="1:29" ht="15">
      <c r="A4" s="409" t="s">
        <v>0</v>
      </c>
      <c r="B4" s="409"/>
      <c r="C4" s="350">
        <f>'REG.GRADOS Y SECCIONES'!C4</f>
        <v>0</v>
      </c>
      <c r="D4" s="352"/>
      <c r="E4" s="63"/>
      <c r="F4" s="63"/>
      <c r="G4" s="4"/>
      <c r="H4" s="63"/>
      <c r="I4" s="63"/>
      <c r="J4" s="4"/>
      <c r="K4" s="63"/>
      <c r="L4" s="63"/>
      <c r="Y4" s="347" t="s">
        <v>26</v>
      </c>
      <c r="Z4" s="347"/>
      <c r="AA4" s="347"/>
      <c r="AB4" s="348"/>
      <c r="AC4" s="24">
        <v>0</v>
      </c>
    </row>
    <row r="5" spans="1:12" ht="4.5" customHeight="1">
      <c r="A5" s="2"/>
      <c r="B5" s="3"/>
      <c r="C5" s="3"/>
      <c r="D5" s="3"/>
      <c r="E5" s="64"/>
      <c r="F5" s="64"/>
      <c r="G5" s="12"/>
      <c r="H5" s="64"/>
      <c r="I5" s="64"/>
      <c r="J5" s="12"/>
      <c r="K5" s="64"/>
      <c r="L5" s="64"/>
    </row>
    <row r="6" spans="1:12" ht="15">
      <c r="A6" s="409" t="s">
        <v>1</v>
      </c>
      <c r="B6" s="409"/>
      <c r="C6" s="350">
        <f>'REG.GRADOS Y SECCIONES'!C6</f>
        <v>0</v>
      </c>
      <c r="D6" s="352"/>
      <c r="E6" s="63"/>
      <c r="F6" s="63"/>
      <c r="G6" s="4"/>
      <c r="H6" s="63"/>
      <c r="I6" s="63"/>
      <c r="J6" s="4"/>
      <c r="K6" s="64"/>
      <c r="L6" s="64"/>
    </row>
    <row r="7" spans="1:12" ht="4.5" customHeight="1">
      <c r="A7" s="5"/>
      <c r="B7" s="3"/>
      <c r="C7" s="3"/>
      <c r="D7" s="3"/>
      <c r="E7" s="64"/>
      <c r="F7" s="64"/>
      <c r="G7" s="12"/>
      <c r="H7" s="64"/>
      <c r="I7" s="64"/>
      <c r="J7" s="12"/>
      <c r="K7" s="64"/>
      <c r="L7" s="64"/>
    </row>
    <row r="8" spans="1:12" ht="15">
      <c r="A8" s="409" t="s">
        <v>2</v>
      </c>
      <c r="B8" s="409"/>
      <c r="C8" s="350">
        <f>'REG.GRADOS Y SECCIONES'!C8</f>
        <v>0</v>
      </c>
      <c r="D8" s="352"/>
      <c r="E8" s="63"/>
      <c r="F8" s="63"/>
      <c r="G8" s="4"/>
      <c r="H8" s="63"/>
      <c r="I8" s="63"/>
      <c r="J8" s="4"/>
      <c r="K8" s="64"/>
      <c r="L8" s="64"/>
    </row>
    <row r="9" spans="3:50" s="58" customFormat="1" ht="15">
      <c r="C9" s="58" t="s">
        <v>106</v>
      </c>
      <c r="D9" s="58" t="s">
        <v>107</v>
      </c>
      <c r="E9" s="80" t="s">
        <v>108</v>
      </c>
      <c r="F9" s="80" t="s">
        <v>109</v>
      </c>
      <c r="G9" s="76" t="s">
        <v>110</v>
      </c>
      <c r="H9" s="80" t="s">
        <v>111</v>
      </c>
      <c r="I9" s="80" t="s">
        <v>112</v>
      </c>
      <c r="J9" s="76" t="s">
        <v>113</v>
      </c>
      <c r="K9" s="80" t="s">
        <v>114</v>
      </c>
      <c r="L9" s="80" t="s">
        <v>115</v>
      </c>
      <c r="M9" s="58" t="s">
        <v>116</v>
      </c>
      <c r="N9" s="74" t="s">
        <v>117</v>
      </c>
      <c r="O9" s="74" t="s">
        <v>118</v>
      </c>
      <c r="P9" s="58" t="s">
        <v>214</v>
      </c>
      <c r="Q9" s="74" t="s">
        <v>215</v>
      </c>
      <c r="R9" s="74" t="s">
        <v>216</v>
      </c>
      <c r="S9" s="58" t="s">
        <v>217</v>
      </c>
      <c r="T9" s="74" t="s">
        <v>218</v>
      </c>
      <c r="U9" s="74" t="s">
        <v>219</v>
      </c>
      <c r="V9" s="58" t="s">
        <v>220</v>
      </c>
      <c r="W9" s="74" t="s">
        <v>221</v>
      </c>
      <c r="X9" s="74" t="s">
        <v>222</v>
      </c>
      <c r="Y9" s="58" t="s">
        <v>223</v>
      </c>
      <c r="Z9" s="58" t="s">
        <v>224</v>
      </c>
      <c r="AA9" s="58" t="s">
        <v>225</v>
      </c>
      <c r="AB9" s="58" t="s">
        <v>226</v>
      </c>
      <c r="AC9" s="58" t="s">
        <v>227</v>
      </c>
      <c r="AD9" s="58" t="s">
        <v>228</v>
      </c>
      <c r="AE9" s="58" t="s">
        <v>229</v>
      </c>
      <c r="AF9" s="58" t="s">
        <v>230</v>
      </c>
      <c r="AG9" s="58" t="s">
        <v>231</v>
      </c>
      <c r="AH9" s="58" t="s">
        <v>232</v>
      </c>
      <c r="AI9" s="58" t="s">
        <v>233</v>
      </c>
      <c r="AJ9" s="58" t="s">
        <v>234</v>
      </c>
      <c r="AK9" s="58" t="s">
        <v>235</v>
      </c>
      <c r="AL9" s="58" t="s">
        <v>236</v>
      </c>
      <c r="AM9" s="58" t="s">
        <v>239</v>
      </c>
      <c r="AN9" s="58" t="s">
        <v>240</v>
      </c>
      <c r="AO9" s="58" t="s">
        <v>241</v>
      </c>
      <c r="AP9" s="58" t="s">
        <v>242</v>
      </c>
      <c r="AQ9" s="58" t="s">
        <v>243</v>
      </c>
      <c r="AR9" s="58" t="s">
        <v>244</v>
      </c>
      <c r="AS9" s="58" t="s">
        <v>245</v>
      </c>
      <c r="AT9" s="58" t="s">
        <v>246</v>
      </c>
      <c r="AU9" s="58" t="s">
        <v>247</v>
      </c>
      <c r="AV9" s="58" t="s">
        <v>248</v>
      </c>
      <c r="AW9" s="58" t="s">
        <v>249</v>
      </c>
      <c r="AX9" s="58" t="s">
        <v>250</v>
      </c>
    </row>
    <row r="10" spans="1:31" s="13" customFormat="1" ht="15" customHeight="1" hidden="1">
      <c r="A10" s="400" t="s">
        <v>15</v>
      </c>
      <c r="B10" s="314" t="s">
        <v>29</v>
      </c>
      <c r="C10" s="314" t="s">
        <v>3</v>
      </c>
      <c r="D10" s="314" t="s">
        <v>36</v>
      </c>
      <c r="E10" s="389" t="s">
        <v>45</v>
      </c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404" t="s">
        <v>47</v>
      </c>
      <c r="AA10" s="393" t="s">
        <v>48</v>
      </c>
      <c r="AB10" s="393" t="s">
        <v>90</v>
      </c>
      <c r="AC10" s="393" t="s">
        <v>11</v>
      </c>
      <c r="AD10" s="393" t="s">
        <v>85</v>
      </c>
      <c r="AE10" s="397" t="s">
        <v>86</v>
      </c>
    </row>
    <row r="11" spans="1:31" s="13" customFormat="1" ht="14.25" customHeight="1" hidden="1">
      <c r="A11" s="401"/>
      <c r="B11" s="403"/>
      <c r="C11" s="403"/>
      <c r="D11" s="403"/>
      <c r="E11" s="407">
        <v>42443</v>
      </c>
      <c r="F11" s="407"/>
      <c r="G11" s="407"/>
      <c r="H11" s="407">
        <v>42444</v>
      </c>
      <c r="I11" s="407"/>
      <c r="J11" s="407"/>
      <c r="K11" s="407">
        <v>42445</v>
      </c>
      <c r="L11" s="407"/>
      <c r="M11" s="407"/>
      <c r="N11" s="407">
        <v>42446</v>
      </c>
      <c r="O11" s="407"/>
      <c r="P11" s="407"/>
      <c r="Q11" s="407">
        <v>42447</v>
      </c>
      <c r="R11" s="407"/>
      <c r="S11" s="407"/>
      <c r="T11" s="407">
        <v>42448</v>
      </c>
      <c r="U11" s="407"/>
      <c r="V11" s="407"/>
      <c r="W11" s="407">
        <v>42449</v>
      </c>
      <c r="X11" s="407"/>
      <c r="Y11" s="407"/>
      <c r="Z11" s="405"/>
      <c r="AA11" s="394"/>
      <c r="AB11" s="394"/>
      <c r="AC11" s="394"/>
      <c r="AD11" s="394"/>
      <c r="AE11" s="398"/>
    </row>
    <row r="12" spans="1:31" s="13" customFormat="1" ht="15" hidden="1">
      <c r="A12" s="401"/>
      <c r="B12" s="403"/>
      <c r="C12" s="403"/>
      <c r="D12" s="403"/>
      <c r="E12" s="396" t="s">
        <v>46</v>
      </c>
      <c r="F12" s="396"/>
      <c r="G12" s="396"/>
      <c r="H12" s="396" t="s">
        <v>37</v>
      </c>
      <c r="I12" s="396"/>
      <c r="J12" s="396"/>
      <c r="K12" s="396" t="s">
        <v>91</v>
      </c>
      <c r="L12" s="396"/>
      <c r="M12" s="396"/>
      <c r="N12" s="396" t="s">
        <v>39</v>
      </c>
      <c r="O12" s="396"/>
      <c r="P12" s="396"/>
      <c r="Q12" s="396" t="s">
        <v>40</v>
      </c>
      <c r="R12" s="396"/>
      <c r="S12" s="396"/>
      <c r="T12" s="396" t="s">
        <v>92</v>
      </c>
      <c r="U12" s="396"/>
      <c r="V12" s="396"/>
      <c r="W12" s="396" t="s">
        <v>42</v>
      </c>
      <c r="X12" s="396"/>
      <c r="Y12" s="396"/>
      <c r="Z12" s="405"/>
      <c r="AA12" s="394"/>
      <c r="AB12" s="394"/>
      <c r="AC12" s="394"/>
      <c r="AD12" s="394"/>
      <c r="AE12" s="398"/>
    </row>
    <row r="13" spans="1:31" s="13" customFormat="1" ht="50.25" customHeight="1" hidden="1">
      <c r="A13" s="402"/>
      <c r="B13" s="315"/>
      <c r="C13" s="315"/>
      <c r="D13" s="315"/>
      <c r="E13" s="62" t="s">
        <v>88</v>
      </c>
      <c r="F13" s="62" t="s">
        <v>89</v>
      </c>
      <c r="G13" s="62" t="s">
        <v>84</v>
      </c>
      <c r="H13" s="62" t="s">
        <v>88</v>
      </c>
      <c r="I13" s="62" t="s">
        <v>89</v>
      </c>
      <c r="J13" s="62" t="s">
        <v>84</v>
      </c>
      <c r="K13" s="62" t="s">
        <v>88</v>
      </c>
      <c r="L13" s="62" t="s">
        <v>89</v>
      </c>
      <c r="M13" s="62" t="s">
        <v>84</v>
      </c>
      <c r="N13" s="62" t="s">
        <v>88</v>
      </c>
      <c r="O13" s="62" t="s">
        <v>89</v>
      </c>
      <c r="P13" s="62" t="s">
        <v>84</v>
      </c>
      <c r="Q13" s="62" t="s">
        <v>88</v>
      </c>
      <c r="R13" s="62" t="s">
        <v>89</v>
      </c>
      <c r="S13" s="62" t="s">
        <v>84</v>
      </c>
      <c r="T13" s="62" t="s">
        <v>88</v>
      </c>
      <c r="U13" s="62" t="s">
        <v>89</v>
      </c>
      <c r="V13" s="62" t="s">
        <v>84</v>
      </c>
      <c r="W13" s="62" t="s">
        <v>88</v>
      </c>
      <c r="X13" s="62" t="s">
        <v>89</v>
      </c>
      <c r="Y13" s="62" t="s">
        <v>84</v>
      </c>
      <c r="Z13" s="406"/>
      <c r="AA13" s="395"/>
      <c r="AB13" s="395"/>
      <c r="AC13" s="395"/>
      <c r="AD13" s="395"/>
      <c r="AE13" s="399"/>
    </row>
    <row r="15" ht="15"/>
    <row r="16" ht="15"/>
    <row r="17" ht="15"/>
    <row r="18" ht="15"/>
  </sheetData>
  <sheetProtection password="FAD3" sheet="1" objects="1" scenarios="1"/>
  <protectedRanges>
    <protectedRange sqref="A3" name="Rnuevo"/>
  </protectedRanges>
  <mergeCells count="33">
    <mergeCell ref="A4:B4"/>
    <mergeCell ref="A6:B6"/>
    <mergeCell ref="A8:B8"/>
    <mergeCell ref="K11:M11"/>
    <mergeCell ref="N11:P11"/>
    <mergeCell ref="C4:D4"/>
    <mergeCell ref="C6:D6"/>
    <mergeCell ref="A2:AE2"/>
    <mergeCell ref="E12:G12"/>
    <mergeCell ref="H12:J12"/>
    <mergeCell ref="K12:M12"/>
    <mergeCell ref="N12:P12"/>
    <mergeCell ref="W11:Y11"/>
    <mergeCell ref="Y4:AB4"/>
    <mergeCell ref="W12:Y12"/>
    <mergeCell ref="Q11:S11"/>
    <mergeCell ref="E11:G11"/>
    <mergeCell ref="AE10:AE13"/>
    <mergeCell ref="A10:A13"/>
    <mergeCell ref="B10:B13"/>
    <mergeCell ref="C10:C13"/>
    <mergeCell ref="D10:D13"/>
    <mergeCell ref="Z10:Z13"/>
    <mergeCell ref="E10:Y10"/>
    <mergeCell ref="H11:J11"/>
    <mergeCell ref="T11:V11"/>
    <mergeCell ref="AC10:AC13"/>
    <mergeCell ref="AD10:AD13"/>
    <mergeCell ref="T12:V12"/>
    <mergeCell ref="C8:D8"/>
    <mergeCell ref="AB10:AB13"/>
    <mergeCell ref="Q12:S12"/>
    <mergeCell ref="AA10:AA13"/>
  </mergeCells>
  <dataValidations count="1">
    <dataValidation type="date" allowBlank="1" showInputMessage="1" showErrorMessage="1" errorTitle="Fecha" error="Debe ingresar fechas entre el 1/03/2016 al 31/12/2016 " sqref="E11:Y11">
      <formula1>42430</formula1>
      <formula2>42735</formula2>
    </dataValidation>
  </dataValidation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9" tint="-0.24997000396251678"/>
  </sheetPr>
  <dimension ref="A1:AV46"/>
  <sheetViews>
    <sheetView zoomScale="85" zoomScaleNormal="85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O27" sqref="AO27"/>
    </sheetView>
  </sheetViews>
  <sheetFormatPr defaultColWidth="11.57421875" defaultRowHeight="15"/>
  <cols>
    <col min="1" max="1" width="2.28125" style="37" customWidth="1"/>
    <col min="2" max="2" width="5.57421875" style="37" customWidth="1"/>
    <col min="3" max="3" width="6.7109375" style="250" customWidth="1"/>
    <col min="4" max="34" width="4.140625" style="37" customWidth="1"/>
    <col min="35" max="35" width="4.7109375" style="37" hidden="1" customWidth="1"/>
    <col min="36" max="37" width="4.28125" style="37" hidden="1" customWidth="1"/>
    <col min="38" max="38" width="6.28125" style="37" hidden="1" customWidth="1"/>
    <col min="39" max="40" width="4.28125" style="37" hidden="1" customWidth="1"/>
    <col min="41" max="41" width="4.8515625" style="37" customWidth="1"/>
    <col min="42" max="42" width="5.57421875" style="37" customWidth="1"/>
    <col min="43" max="43" width="5.140625" style="37" customWidth="1"/>
    <col min="44" max="44" width="6.00390625" style="37" customWidth="1"/>
    <col min="45" max="45" width="8.28125" style="37" customWidth="1"/>
    <col min="46" max="46" width="5.7109375" style="37" customWidth="1"/>
    <col min="47" max="47" width="4.28125" style="37" customWidth="1"/>
    <col min="48" max="48" width="7.140625" style="37" customWidth="1"/>
    <col min="49" max="50" width="4.28125" style="37" customWidth="1"/>
    <col min="51" max="16384" width="11.57421875" style="37" customWidth="1"/>
  </cols>
  <sheetData>
    <row r="1" spans="1:46" ht="24" customHeight="1">
      <c r="A1" s="424" t="s">
        <v>294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</row>
    <row r="2" spans="1:43" ht="12">
      <c r="A2" s="304" t="s">
        <v>106</v>
      </c>
      <c r="B2" s="304" t="s">
        <v>107</v>
      </c>
      <c r="C2" s="304" t="s">
        <v>108</v>
      </c>
      <c r="D2" s="304" t="s">
        <v>109</v>
      </c>
      <c r="E2" s="304" t="s">
        <v>111</v>
      </c>
      <c r="F2" s="304" t="s">
        <v>112</v>
      </c>
      <c r="G2" s="304" t="s">
        <v>113</v>
      </c>
      <c r="H2" s="304" t="s">
        <v>114</v>
      </c>
      <c r="I2" s="304" t="s">
        <v>325</v>
      </c>
      <c r="J2" s="304" t="s">
        <v>326</v>
      </c>
      <c r="K2" s="304" t="s">
        <v>327</v>
      </c>
      <c r="L2" s="304" t="s">
        <v>328</v>
      </c>
      <c r="M2" s="304" t="s">
        <v>329</v>
      </c>
      <c r="N2" s="304" t="s">
        <v>115</v>
      </c>
      <c r="O2" s="304" t="s">
        <v>330</v>
      </c>
      <c r="P2" s="304" t="s">
        <v>331</v>
      </c>
      <c r="Q2" s="304" t="s">
        <v>332</v>
      </c>
      <c r="R2" s="304" t="s">
        <v>333</v>
      </c>
      <c r="S2" s="304" t="s">
        <v>334</v>
      </c>
      <c r="T2" s="303"/>
      <c r="U2" s="303"/>
      <c r="V2" s="303"/>
      <c r="W2" s="303"/>
      <c r="X2" s="303"/>
      <c r="Y2" s="303"/>
      <c r="Z2" s="303"/>
      <c r="AA2" s="303"/>
      <c r="AO2" s="246"/>
      <c r="AQ2" s="246"/>
    </row>
    <row r="3" spans="1:27" ht="17.25" customHeight="1" thickBot="1">
      <c r="A3" s="247" t="s">
        <v>0</v>
      </c>
      <c r="B3" s="247"/>
      <c r="C3" s="300">
        <f>'REG.GRADOS Y SECCIONES'!C4:C4</f>
        <v>0</v>
      </c>
      <c r="D3" s="247"/>
      <c r="E3" s="247"/>
      <c r="F3" s="248" t="s">
        <v>324</v>
      </c>
      <c r="G3" s="247"/>
      <c r="H3" s="247"/>
      <c r="I3" s="249"/>
      <c r="J3" s="249"/>
      <c r="K3" s="298">
        <f>'REG.GRADOS Y SECCIONES'!C6:C6</f>
        <v>0</v>
      </c>
      <c r="M3" s="249"/>
      <c r="N3" s="249"/>
      <c r="O3" s="249"/>
      <c r="P3" s="249"/>
      <c r="Q3" s="249"/>
      <c r="R3" s="248" t="str">
        <f>CONCATENATE("DIRECTOR: ",'REG.GRADOS Y SECCIONES'!C8:C8)</f>
        <v>DIRECTOR: </v>
      </c>
      <c r="S3" s="249"/>
      <c r="T3" s="299">
        <f>'REG.GRADOS Y SECCIONES'!C8:C8</f>
        <v>0</v>
      </c>
      <c r="W3" s="249"/>
      <c r="X3" s="249"/>
      <c r="Z3" s="301" t="s">
        <v>15</v>
      </c>
      <c r="AA3" s="37">
        <v>0</v>
      </c>
    </row>
    <row r="4" spans="1:45" ht="33.75" customHeight="1" thickBot="1">
      <c r="A4" s="130" t="s">
        <v>277</v>
      </c>
      <c r="B4" s="131" t="s">
        <v>265</v>
      </c>
      <c r="C4" s="149" t="s">
        <v>264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1">
        <v>8</v>
      </c>
      <c r="L4" s="131">
        <v>9</v>
      </c>
      <c r="M4" s="131">
        <v>10</v>
      </c>
      <c r="N4" s="131">
        <v>11</v>
      </c>
      <c r="O4" s="131">
        <v>12</v>
      </c>
      <c r="P4" s="131">
        <v>13</v>
      </c>
      <c r="Q4" s="131">
        <v>14</v>
      </c>
      <c r="R4" s="131">
        <v>15</v>
      </c>
      <c r="S4" s="131">
        <v>16</v>
      </c>
      <c r="T4" s="131">
        <v>17</v>
      </c>
      <c r="U4" s="131">
        <v>18</v>
      </c>
      <c r="V4" s="131">
        <v>19</v>
      </c>
      <c r="W4" s="131">
        <v>20</v>
      </c>
      <c r="X4" s="131">
        <v>21</v>
      </c>
      <c r="Y4" s="131">
        <v>22</v>
      </c>
      <c r="Z4" s="131">
        <v>23</v>
      </c>
      <c r="AA4" s="131">
        <v>24</v>
      </c>
      <c r="AB4" s="131">
        <v>25</v>
      </c>
      <c r="AC4" s="131">
        <v>26</v>
      </c>
      <c r="AD4" s="131">
        <v>27</v>
      </c>
      <c r="AE4" s="131">
        <v>28</v>
      </c>
      <c r="AF4" s="131">
        <v>29</v>
      </c>
      <c r="AG4" s="131">
        <v>30</v>
      </c>
      <c r="AH4" s="131">
        <v>31</v>
      </c>
      <c r="AI4" s="129" t="s">
        <v>279</v>
      </c>
      <c r="AJ4" s="194" t="s">
        <v>280</v>
      </c>
      <c r="AK4" s="129" t="s">
        <v>281</v>
      </c>
      <c r="AL4" s="194" t="s">
        <v>282</v>
      </c>
      <c r="AM4" s="194" t="s">
        <v>284</v>
      </c>
      <c r="AN4" s="194" t="s">
        <v>283</v>
      </c>
      <c r="AO4" s="224" t="s">
        <v>285</v>
      </c>
      <c r="AP4" s="225" t="s">
        <v>286</v>
      </c>
      <c r="AQ4" s="226" t="s">
        <v>287</v>
      </c>
      <c r="AR4" s="225" t="s">
        <v>288</v>
      </c>
      <c r="AS4" s="227" t="s">
        <v>289</v>
      </c>
    </row>
    <row r="5" spans="1:45" ht="13.5" customHeight="1">
      <c r="A5" s="411" t="s">
        <v>18</v>
      </c>
      <c r="B5" s="180"/>
      <c r="C5" s="150" t="s">
        <v>275</v>
      </c>
      <c r="D5" s="146">
        <f>'REG. PERSONAL'!J8</f>
      </c>
      <c r="E5" s="132">
        <f>$D$5</f>
      </c>
      <c r="F5" s="132">
        <f aca="true" t="shared" si="0" ref="F5:AH5">$D$5</f>
      </c>
      <c r="G5" s="132">
        <f t="shared" si="0"/>
      </c>
      <c r="H5" s="132">
        <f t="shared" si="0"/>
      </c>
      <c r="I5" s="132">
        <f t="shared" si="0"/>
      </c>
      <c r="J5" s="132">
        <f t="shared" si="0"/>
      </c>
      <c r="K5" s="132">
        <f t="shared" si="0"/>
      </c>
      <c r="L5" s="132">
        <f t="shared" si="0"/>
      </c>
      <c r="M5" s="132">
        <f t="shared" si="0"/>
      </c>
      <c r="N5" s="132">
        <f t="shared" si="0"/>
      </c>
      <c r="O5" s="132">
        <f t="shared" si="0"/>
      </c>
      <c r="P5" s="132">
        <f t="shared" si="0"/>
      </c>
      <c r="Q5" s="132">
        <f t="shared" si="0"/>
      </c>
      <c r="R5" s="132">
        <f t="shared" si="0"/>
      </c>
      <c r="S5" s="132">
        <f t="shared" si="0"/>
      </c>
      <c r="T5" s="132">
        <f t="shared" si="0"/>
      </c>
      <c r="U5" s="132">
        <f t="shared" si="0"/>
      </c>
      <c r="V5" s="132">
        <f t="shared" si="0"/>
      </c>
      <c r="W5" s="132">
        <f t="shared" si="0"/>
      </c>
      <c r="X5" s="132">
        <f t="shared" si="0"/>
      </c>
      <c r="Y5" s="132">
        <f t="shared" si="0"/>
      </c>
      <c r="Z5" s="132">
        <f t="shared" si="0"/>
      </c>
      <c r="AA5" s="132">
        <f t="shared" si="0"/>
      </c>
      <c r="AB5" s="132">
        <f t="shared" si="0"/>
      </c>
      <c r="AC5" s="132">
        <f t="shared" si="0"/>
      </c>
      <c r="AD5" s="132">
        <f t="shared" si="0"/>
      </c>
      <c r="AE5" s="132">
        <f t="shared" si="0"/>
      </c>
      <c r="AF5" s="132">
        <f t="shared" si="0"/>
      </c>
      <c r="AG5" s="132">
        <f t="shared" si="0"/>
      </c>
      <c r="AH5" s="133">
        <f t="shared" si="0"/>
      </c>
      <c r="AI5" s="205"/>
      <c r="AJ5" s="205"/>
      <c r="AK5" s="205"/>
      <c r="AL5" s="205"/>
      <c r="AM5" s="205"/>
      <c r="AN5" s="205"/>
      <c r="AO5" s="425"/>
      <c r="AP5" s="426"/>
      <c r="AQ5" s="426"/>
      <c r="AR5" s="426"/>
      <c r="AS5" s="427"/>
    </row>
    <row r="6" spans="1:45" ht="13.5" customHeight="1" thickBot="1">
      <c r="A6" s="412"/>
      <c r="B6" s="181"/>
      <c r="C6" s="182" t="s">
        <v>276</v>
      </c>
      <c r="D6" s="183">
        <f>'REG. PERSONAL'!J9</f>
        <v>0</v>
      </c>
      <c r="E6" s="184">
        <f>$D$6</f>
        <v>0</v>
      </c>
      <c r="F6" s="184">
        <f aca="true" t="shared" si="1" ref="F6:AH6">$D$6</f>
        <v>0</v>
      </c>
      <c r="G6" s="184">
        <f t="shared" si="1"/>
        <v>0</v>
      </c>
      <c r="H6" s="184">
        <f t="shared" si="1"/>
        <v>0</v>
      </c>
      <c r="I6" s="184">
        <f t="shared" si="1"/>
        <v>0</v>
      </c>
      <c r="J6" s="184">
        <f t="shared" si="1"/>
        <v>0</v>
      </c>
      <c r="K6" s="184">
        <f t="shared" si="1"/>
        <v>0</v>
      </c>
      <c r="L6" s="184">
        <f t="shared" si="1"/>
        <v>0</v>
      </c>
      <c r="M6" s="184">
        <f t="shared" si="1"/>
        <v>0</v>
      </c>
      <c r="N6" s="184">
        <f t="shared" si="1"/>
        <v>0</v>
      </c>
      <c r="O6" s="184">
        <f t="shared" si="1"/>
        <v>0</v>
      </c>
      <c r="P6" s="184">
        <f t="shared" si="1"/>
        <v>0</v>
      </c>
      <c r="Q6" s="184">
        <f t="shared" si="1"/>
        <v>0</v>
      </c>
      <c r="R6" s="184">
        <f t="shared" si="1"/>
        <v>0</v>
      </c>
      <c r="S6" s="184">
        <f t="shared" si="1"/>
        <v>0</v>
      </c>
      <c r="T6" s="184">
        <f t="shared" si="1"/>
        <v>0</v>
      </c>
      <c r="U6" s="184">
        <f t="shared" si="1"/>
        <v>0</v>
      </c>
      <c r="V6" s="184">
        <f t="shared" si="1"/>
        <v>0</v>
      </c>
      <c r="W6" s="184">
        <f t="shared" si="1"/>
        <v>0</v>
      </c>
      <c r="X6" s="184">
        <f t="shared" si="1"/>
        <v>0</v>
      </c>
      <c r="Y6" s="184">
        <f t="shared" si="1"/>
        <v>0</v>
      </c>
      <c r="Z6" s="184">
        <f t="shared" si="1"/>
        <v>0</v>
      </c>
      <c r="AA6" s="184">
        <f t="shared" si="1"/>
        <v>0</v>
      </c>
      <c r="AB6" s="184">
        <f t="shared" si="1"/>
        <v>0</v>
      </c>
      <c r="AC6" s="184">
        <f t="shared" si="1"/>
        <v>0</v>
      </c>
      <c r="AD6" s="184">
        <f t="shared" si="1"/>
        <v>0</v>
      </c>
      <c r="AE6" s="184">
        <f t="shared" si="1"/>
        <v>0</v>
      </c>
      <c r="AF6" s="184">
        <f t="shared" si="1"/>
        <v>0</v>
      </c>
      <c r="AG6" s="184">
        <f t="shared" si="1"/>
        <v>0</v>
      </c>
      <c r="AH6" s="185">
        <f t="shared" si="1"/>
        <v>0</v>
      </c>
      <c r="AI6" s="205"/>
      <c r="AJ6" s="205"/>
      <c r="AK6" s="205"/>
      <c r="AL6" s="205"/>
      <c r="AM6" s="205"/>
      <c r="AN6" s="205"/>
      <c r="AO6" s="428"/>
      <c r="AP6" s="429"/>
      <c r="AQ6" s="429"/>
      <c r="AR6" s="429"/>
      <c r="AS6" s="430"/>
    </row>
    <row r="7" spans="1:48" ht="13.5" customHeight="1">
      <c r="A7" s="412"/>
      <c r="B7" s="267" t="s">
        <v>37</v>
      </c>
      <c r="C7" s="268" t="s">
        <v>278</v>
      </c>
      <c r="D7" s="269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1"/>
      <c r="AI7" s="246">
        <f>SUM(MOD(D7,1),MOD(E7,1),MOD(F7,1),MOD(G7,1),MOD(H7,1),MOD(I7,1),MOD(J7,1),MOD(K7,1),MOD(L7,1),MOD(M7,1),MOD(N7,1),MOD(O7,1),MOD(P7,1),MOD(Q7,1),MOD(R7,1),MOD(S7,1),MOD(T7,1),MOD(U7,1),MOD(V7,1),MOD(W7,1),MOD(X7,1),MOD(Y7,1),MOD(Z7,1),MOD(AA7,1),MOD(AB7,1),MOD(AC7,1),MOD(AD7,1),MOD(AE7,1),MOD(AF7,1),MOD(AG7,1))*100</f>
        <v>0</v>
      </c>
      <c r="AJ7" s="37">
        <f>SUM(AI7,MOD(AH7,1)*100)</f>
        <v>0</v>
      </c>
      <c r="AK7" s="246">
        <f>SUM(TRUNC(D7,0),TRUNC(E7,0),TRUNC(F7,0),TRUNC(G7,0),TRUNC(H7,0),TRUNC(I7,0),TRUNC(J7,0),TRUNC(K7,0),TRUNC(L7,0),TRUNC(M7,0),TRUNC(N7,0),TRUNC(O7,0),TRUNC(P7,0),TRUNC(Q7,0),TRUNC(R7,0),TRUNC(S7,0))</f>
        <v>0</v>
      </c>
      <c r="AL7" s="272">
        <f>SUM(TRUNC(T7,0),TRUNC(U7,0),TRUNC(V7,0),TRUNC(W7,0),TRUNC(X7,0),TRUNC(Y7,0),TRUNC(Z7,0),TRUNC(AA7,0),TRUNC(AB7,0),TRUNC(AC7,0),TRUNC(AD7,0),TRUNC(AE7,0),TRUNC(AF7,0),TRUNC(AG7,0),TRUNC(AH7,0),AK7)</f>
        <v>0</v>
      </c>
      <c r="AM7" s="37">
        <f>AJ7-(TRUNC(AJ7/60,0)*60)</f>
        <v>0</v>
      </c>
      <c r="AN7" s="273">
        <f>AL7+TRUNC(AJ7/60)</f>
        <v>0</v>
      </c>
      <c r="AO7" s="274">
        <f>'REG.GRADOS Y SECCIONES'!AH11</f>
        <v>12</v>
      </c>
      <c r="AP7" s="274">
        <f aca="true" t="shared" si="2" ref="AP7:AP16">COUNTIF(D7:AH7,"&gt;0")</f>
        <v>0</v>
      </c>
      <c r="AQ7" s="274" t="e">
        <f>D$5*AO7*'REG.GRADOS Y SECCIONES'!C$11</f>
        <v>#VALUE!</v>
      </c>
      <c r="AR7" s="275">
        <f aca="true" t="shared" si="3" ref="AR7:AR16">AN7+(AM7/100)</f>
        <v>0</v>
      </c>
      <c r="AS7" s="276" t="e">
        <f>((AR7*100)/AQ7)/100</f>
        <v>#VALUE!</v>
      </c>
      <c r="AV7" s="272"/>
    </row>
    <row r="8" spans="1:45" ht="13.5" customHeight="1">
      <c r="A8" s="412"/>
      <c r="B8" s="186" t="s">
        <v>266</v>
      </c>
      <c r="C8" s="151" t="s">
        <v>278</v>
      </c>
      <c r="D8" s="195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60">
        <f aca="true" t="shared" si="4" ref="AI8:AI42">SUM(MOD(D8,1),MOD(E8,1),MOD(F8,1),MOD(G8,1),MOD(H8,1),MOD(I8,1),MOD(J8,1),MOD(K8,1),MOD(L8,1),MOD(M8,1),MOD(N8,1),MOD(O8,1),MOD(P8,1),MOD(Q8,1),MOD(R8,1),MOD(S8,1),MOD(T8,1),MOD(U8,1),MOD(V8,1),MOD(W8,1),MOD(X8,1),MOD(Y8,1),MOD(Z8,1),MOD(AA8,1),MOD(AB8,1),MOD(AC8,1),MOD(AD8,1),MOD(AE8,1),MOD(AF8,1),MOD(AG8,1))*100</f>
        <v>0</v>
      </c>
      <c r="AJ8" s="129">
        <f aca="true" t="shared" si="5" ref="AJ8:AJ42">SUM(AI8,MOD(AH8,1)*100)</f>
        <v>0</v>
      </c>
      <c r="AK8" s="160">
        <f>SUM(TRUNC(D8,0),TRUNC(E8,0),TRUNC(F8,0),TRUNC(G8,0),TRUNC(H8,0),TRUNC(I8,0),TRUNC(J8,0),TRUNC(K8,0),TRUNC(L8,0),TRUNC(M8,0),TRUNC(N8,0),TRUNC(O8,0),TRUNC(P8,0),TRUNC(Q8,0),TRUNC(R8,0),TRUNC(S8,0))</f>
        <v>0</v>
      </c>
      <c r="AL8" s="158">
        <f>SUM(TRUNC(T8,0),TRUNC(U8,0),TRUNC(V8,0),TRUNC(W8,0),TRUNC(X8,0),TRUNC(Y8,0),TRUNC(Z8,0),TRUNC(AA8,0),TRUNC(AB8,0),TRUNC(AC8,0),TRUNC(AD8,0),TRUNC(AE8,0),TRUNC(AF8,0),TRUNC(AG8,0),TRUNC(AH8,0),AK8)</f>
        <v>0</v>
      </c>
      <c r="AM8" s="129">
        <f aca="true" t="shared" si="6" ref="AM8:AM42">AJ8-(TRUNC(AJ8/60,0)*60)</f>
        <v>0</v>
      </c>
      <c r="AN8" s="159">
        <f aca="true" t="shared" si="7" ref="AN8:AN42">AL8+TRUNC(AJ8/60)</f>
        <v>0</v>
      </c>
      <c r="AO8" s="199">
        <f>'REG.GRADOS Y SECCIONES'!AI11</f>
        <v>18</v>
      </c>
      <c r="AP8" s="199">
        <f t="shared" si="2"/>
        <v>0</v>
      </c>
      <c r="AQ8" s="199" t="e">
        <f>D$5*AO8*'REG.GRADOS Y SECCIONES'!C$11</f>
        <v>#VALUE!</v>
      </c>
      <c r="AR8" s="200">
        <f t="shared" si="3"/>
        <v>0</v>
      </c>
      <c r="AS8" s="228" t="e">
        <f aca="true" t="shared" si="8" ref="AS8:AS42">((AR8*100)/AQ8)/100</f>
        <v>#VALUE!</v>
      </c>
    </row>
    <row r="9" spans="1:45" ht="13.5" customHeight="1">
      <c r="A9" s="413"/>
      <c r="B9" s="278" t="s">
        <v>267</v>
      </c>
      <c r="C9" s="279" t="s">
        <v>278</v>
      </c>
      <c r="D9" s="280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81"/>
      <c r="AI9" s="246">
        <f t="shared" si="4"/>
        <v>0</v>
      </c>
      <c r="AJ9" s="37">
        <f t="shared" si="5"/>
        <v>0</v>
      </c>
      <c r="AK9" s="246">
        <f aca="true" t="shared" si="9" ref="AK9:AK42">SUM(TRUNC(D9,0),TRUNC(E9,0),TRUNC(F9,0),TRUNC(G9,0),TRUNC(H9,0),TRUNC(I9,0),TRUNC(J9,0),TRUNC(K9,0),TRUNC(L9,0),TRUNC(M9,0),TRUNC(N9,0),TRUNC(O9,0),TRUNC(P9,0),TRUNC(Q9,0),TRUNC(R9,0),TRUNC(S9,0))</f>
        <v>0</v>
      </c>
      <c r="AL9" s="272">
        <f aca="true" t="shared" si="10" ref="AL9:AL42">SUM(TRUNC(T9,0),TRUNC(U9,0),TRUNC(V9,0),TRUNC(W9,0),TRUNC(X9,0),TRUNC(Y9,0),TRUNC(Z9,0),TRUNC(AA9,0),TRUNC(AB9,0),TRUNC(AC9,0),TRUNC(AD9,0),TRUNC(AE9,0),TRUNC(AF9,0),TRUNC(AG9,0),TRUNC(AH9,0),AK9)</f>
        <v>0</v>
      </c>
      <c r="AM9" s="37">
        <f t="shared" si="6"/>
        <v>0</v>
      </c>
      <c r="AN9" s="273">
        <f t="shared" si="7"/>
        <v>0</v>
      </c>
      <c r="AO9" s="282">
        <f>'REG.GRADOS Y SECCIONES'!AJ11</f>
        <v>22</v>
      </c>
      <c r="AP9" s="282">
        <f t="shared" si="2"/>
        <v>0</v>
      </c>
      <c r="AQ9" s="282" t="e">
        <f>D$5*AO9*'REG.GRADOS Y SECCIONES'!C$11</f>
        <v>#VALUE!</v>
      </c>
      <c r="AR9" s="283">
        <f t="shared" si="3"/>
        <v>0</v>
      </c>
      <c r="AS9" s="284" t="e">
        <f t="shared" si="8"/>
        <v>#VALUE!</v>
      </c>
    </row>
    <row r="10" spans="1:45" ht="13.5" customHeight="1">
      <c r="A10" s="412"/>
      <c r="B10" s="186" t="s">
        <v>268</v>
      </c>
      <c r="C10" s="151" t="s">
        <v>278</v>
      </c>
      <c r="D10" s="195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60">
        <f t="shared" si="4"/>
        <v>0</v>
      </c>
      <c r="AJ10" s="129">
        <f t="shared" si="5"/>
        <v>0</v>
      </c>
      <c r="AK10" s="160">
        <f t="shared" si="9"/>
        <v>0</v>
      </c>
      <c r="AL10" s="158">
        <f t="shared" si="10"/>
        <v>0</v>
      </c>
      <c r="AM10" s="129">
        <f t="shared" si="6"/>
        <v>0</v>
      </c>
      <c r="AN10" s="159">
        <f t="shared" si="7"/>
        <v>0</v>
      </c>
      <c r="AO10" s="199">
        <f>'REG.GRADOS Y SECCIONES'!AK11</f>
        <v>19</v>
      </c>
      <c r="AP10" s="199">
        <f t="shared" si="2"/>
        <v>0</v>
      </c>
      <c r="AQ10" s="199" t="e">
        <f>D$5*AO10*'REG.GRADOS Y SECCIONES'!C$11</f>
        <v>#VALUE!</v>
      </c>
      <c r="AR10" s="200">
        <f t="shared" si="3"/>
        <v>0</v>
      </c>
      <c r="AS10" s="228" t="e">
        <f t="shared" si="8"/>
        <v>#VALUE!</v>
      </c>
    </row>
    <row r="11" spans="1:45" ht="13.5" customHeight="1">
      <c r="A11" s="413"/>
      <c r="B11" s="278" t="s">
        <v>269</v>
      </c>
      <c r="C11" s="279" t="s">
        <v>278</v>
      </c>
      <c r="D11" s="280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81"/>
      <c r="AI11" s="246">
        <f t="shared" si="4"/>
        <v>0</v>
      </c>
      <c r="AJ11" s="37">
        <f t="shared" si="5"/>
        <v>0</v>
      </c>
      <c r="AK11" s="246">
        <f t="shared" si="9"/>
        <v>0</v>
      </c>
      <c r="AL11" s="272">
        <f t="shared" si="10"/>
        <v>0</v>
      </c>
      <c r="AM11" s="37">
        <f t="shared" si="6"/>
        <v>0</v>
      </c>
      <c r="AN11" s="273">
        <f t="shared" si="7"/>
        <v>0</v>
      </c>
      <c r="AO11" s="282">
        <f>'REG.GRADOS Y SECCIONES'!AL11</f>
        <v>16</v>
      </c>
      <c r="AP11" s="282">
        <f t="shared" si="2"/>
        <v>0</v>
      </c>
      <c r="AQ11" s="282" t="e">
        <f>D$5*AO11*'REG.GRADOS Y SECCIONES'!C$11</f>
        <v>#VALUE!</v>
      </c>
      <c r="AR11" s="283">
        <f t="shared" si="3"/>
        <v>0</v>
      </c>
      <c r="AS11" s="284" t="e">
        <f t="shared" si="8"/>
        <v>#VALUE!</v>
      </c>
    </row>
    <row r="12" spans="1:45" ht="13.5" customHeight="1">
      <c r="A12" s="412"/>
      <c r="B12" s="186" t="s">
        <v>270</v>
      </c>
      <c r="C12" s="151" t="s">
        <v>278</v>
      </c>
      <c r="D12" s="19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5"/>
      <c r="AI12" s="160">
        <f t="shared" si="4"/>
        <v>0</v>
      </c>
      <c r="AJ12" s="129">
        <f t="shared" si="5"/>
        <v>0</v>
      </c>
      <c r="AK12" s="160">
        <f t="shared" si="9"/>
        <v>0</v>
      </c>
      <c r="AL12" s="158">
        <f t="shared" si="10"/>
        <v>0</v>
      </c>
      <c r="AM12" s="129">
        <f t="shared" si="6"/>
        <v>0</v>
      </c>
      <c r="AN12" s="159">
        <f t="shared" si="7"/>
        <v>0</v>
      </c>
      <c r="AO12" s="199">
        <f>'REG.GRADOS Y SECCIONES'!AM11</f>
        <v>17</v>
      </c>
      <c r="AP12" s="199">
        <f t="shared" si="2"/>
        <v>0</v>
      </c>
      <c r="AQ12" s="199" t="e">
        <f>D$5*AO12*'REG.GRADOS Y SECCIONES'!C$11</f>
        <v>#VALUE!</v>
      </c>
      <c r="AR12" s="200">
        <f t="shared" si="3"/>
        <v>0</v>
      </c>
      <c r="AS12" s="228" t="e">
        <f t="shared" si="8"/>
        <v>#VALUE!</v>
      </c>
    </row>
    <row r="13" spans="1:45" ht="13.5" customHeight="1">
      <c r="A13" s="413"/>
      <c r="B13" s="278" t="s">
        <v>271</v>
      </c>
      <c r="C13" s="279" t="s">
        <v>278</v>
      </c>
      <c r="D13" s="280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81"/>
      <c r="AI13" s="246">
        <f t="shared" si="4"/>
        <v>0</v>
      </c>
      <c r="AJ13" s="37">
        <f t="shared" si="5"/>
        <v>0</v>
      </c>
      <c r="AK13" s="246">
        <f t="shared" si="9"/>
        <v>0</v>
      </c>
      <c r="AL13" s="272">
        <f t="shared" si="10"/>
        <v>0</v>
      </c>
      <c r="AM13" s="37">
        <f t="shared" si="6"/>
        <v>0</v>
      </c>
      <c r="AN13" s="273">
        <f t="shared" si="7"/>
        <v>0</v>
      </c>
      <c r="AO13" s="282">
        <f>'REG.GRADOS Y SECCIONES'!AN11</f>
        <v>22</v>
      </c>
      <c r="AP13" s="282">
        <f t="shared" si="2"/>
        <v>0</v>
      </c>
      <c r="AQ13" s="282" t="e">
        <f>D$5*AO13*'REG.GRADOS Y SECCIONES'!C$11</f>
        <v>#VALUE!</v>
      </c>
      <c r="AR13" s="283">
        <f t="shared" si="3"/>
        <v>0</v>
      </c>
      <c r="AS13" s="284" t="e">
        <f t="shared" si="8"/>
        <v>#VALUE!</v>
      </c>
    </row>
    <row r="14" spans="1:45" ht="13.5" customHeight="1">
      <c r="A14" s="412"/>
      <c r="B14" s="186" t="s">
        <v>272</v>
      </c>
      <c r="C14" s="151" t="s">
        <v>278</v>
      </c>
      <c r="D14" s="19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  <c r="AI14" s="160">
        <f t="shared" si="4"/>
        <v>0</v>
      </c>
      <c r="AJ14" s="129">
        <f t="shared" si="5"/>
        <v>0</v>
      </c>
      <c r="AK14" s="160">
        <f t="shared" si="9"/>
        <v>0</v>
      </c>
      <c r="AL14" s="158">
        <f t="shared" si="10"/>
        <v>0</v>
      </c>
      <c r="AM14" s="129">
        <f t="shared" si="6"/>
        <v>0</v>
      </c>
      <c r="AN14" s="159">
        <f t="shared" si="7"/>
        <v>0</v>
      </c>
      <c r="AO14" s="199">
        <f>'REG.GRADOS Y SECCIONES'!AO11</f>
        <v>21</v>
      </c>
      <c r="AP14" s="199">
        <f t="shared" si="2"/>
        <v>0</v>
      </c>
      <c r="AQ14" s="199" t="e">
        <f>D$5*AO14*'REG.GRADOS Y SECCIONES'!C$11</f>
        <v>#VALUE!</v>
      </c>
      <c r="AR14" s="200">
        <f t="shared" si="3"/>
        <v>0</v>
      </c>
      <c r="AS14" s="228" t="e">
        <f t="shared" si="8"/>
        <v>#VALUE!</v>
      </c>
    </row>
    <row r="15" spans="1:45" ht="13.5" customHeight="1">
      <c r="A15" s="413"/>
      <c r="B15" s="278" t="s">
        <v>273</v>
      </c>
      <c r="C15" s="279" t="s">
        <v>278</v>
      </c>
      <c r="D15" s="280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81"/>
      <c r="AI15" s="246">
        <f t="shared" si="4"/>
        <v>0</v>
      </c>
      <c r="AJ15" s="37">
        <f t="shared" si="5"/>
        <v>0</v>
      </c>
      <c r="AK15" s="246">
        <f t="shared" si="9"/>
        <v>0</v>
      </c>
      <c r="AL15" s="272">
        <f t="shared" si="10"/>
        <v>0</v>
      </c>
      <c r="AM15" s="37">
        <f t="shared" si="6"/>
        <v>0</v>
      </c>
      <c r="AN15" s="273">
        <f t="shared" si="7"/>
        <v>0</v>
      </c>
      <c r="AO15" s="282">
        <f>'REG.GRADOS Y SECCIONES'!AP11</f>
        <v>21</v>
      </c>
      <c r="AP15" s="282">
        <f t="shared" si="2"/>
        <v>0</v>
      </c>
      <c r="AQ15" s="282" t="e">
        <f>D$5*AO15*'REG.GRADOS Y SECCIONES'!C$11</f>
        <v>#VALUE!</v>
      </c>
      <c r="AR15" s="283">
        <f t="shared" si="3"/>
        <v>0</v>
      </c>
      <c r="AS15" s="284" t="e">
        <f t="shared" si="8"/>
        <v>#VALUE!</v>
      </c>
    </row>
    <row r="16" spans="1:45" ht="13.5" customHeight="1" thickBot="1">
      <c r="A16" s="412"/>
      <c r="B16" s="187" t="s">
        <v>274</v>
      </c>
      <c r="C16" s="152" t="s">
        <v>278</v>
      </c>
      <c r="D16" s="19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60">
        <f t="shared" si="4"/>
        <v>0</v>
      </c>
      <c r="AJ16" s="129">
        <f t="shared" si="5"/>
        <v>0</v>
      </c>
      <c r="AK16" s="160">
        <f t="shared" si="9"/>
        <v>0</v>
      </c>
      <c r="AL16" s="158">
        <f t="shared" si="10"/>
        <v>0</v>
      </c>
      <c r="AM16" s="129">
        <f t="shared" si="6"/>
        <v>0</v>
      </c>
      <c r="AN16" s="159">
        <f t="shared" si="7"/>
        <v>0</v>
      </c>
      <c r="AO16" s="206">
        <f>'REG.GRADOS Y SECCIONES'!AQ11</f>
        <v>16</v>
      </c>
      <c r="AP16" s="206">
        <f t="shared" si="2"/>
        <v>0</v>
      </c>
      <c r="AQ16" s="206" t="e">
        <f>D$5*AO16*'REG.GRADOS Y SECCIONES'!C$11</f>
        <v>#VALUE!</v>
      </c>
      <c r="AR16" s="207">
        <f t="shared" si="3"/>
        <v>0</v>
      </c>
      <c r="AS16" s="229" t="e">
        <f t="shared" si="8"/>
        <v>#VALUE!</v>
      </c>
    </row>
    <row r="17" spans="1:45" ht="13.5" customHeight="1" thickBot="1">
      <c r="A17" s="414"/>
      <c r="B17" s="422" t="s">
        <v>335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302"/>
      <c r="AG17" s="302"/>
      <c r="AH17" s="296"/>
      <c r="AI17" s="230"/>
      <c r="AJ17" s="231"/>
      <c r="AK17" s="230"/>
      <c r="AL17" s="232"/>
      <c r="AM17" s="231"/>
      <c r="AN17" s="233"/>
      <c r="AO17" s="243">
        <f>_xlfn.IFERROR(SUM(AO7:AO16),"")</f>
        <v>184</v>
      </c>
      <c r="AP17" s="244">
        <f>_xlfn.IFERROR(SUM(AP7:AP16),"")</f>
        <v>0</v>
      </c>
      <c r="AQ17" s="244">
        <f>_xlfn.IFERROR(SUM(AQ7:AQ16),"")</f>
      </c>
      <c r="AR17" s="244">
        <f>_xlfn.IFERROR(SUM(AR7:AR16),"")</f>
        <v>0</v>
      </c>
      <c r="AS17" s="245">
        <f>_xlfn.IFERROR(((AR17*100)/AQ17)/100,"")</f>
      </c>
    </row>
    <row r="18" spans="1:45" ht="13.5" customHeight="1">
      <c r="A18" s="415" t="s">
        <v>19</v>
      </c>
      <c r="B18" s="173"/>
      <c r="C18" s="155" t="s">
        <v>275</v>
      </c>
      <c r="D18" s="192">
        <f>'REG. PERSONAL'!J10</f>
      </c>
      <c r="E18" s="156">
        <f>$D$18</f>
      </c>
      <c r="F18" s="156">
        <f aca="true" t="shared" si="11" ref="F18:AH18">$D$18</f>
      </c>
      <c r="G18" s="156">
        <f t="shared" si="11"/>
      </c>
      <c r="H18" s="156">
        <f t="shared" si="11"/>
      </c>
      <c r="I18" s="156">
        <f t="shared" si="11"/>
      </c>
      <c r="J18" s="156">
        <f t="shared" si="11"/>
      </c>
      <c r="K18" s="156">
        <f t="shared" si="11"/>
      </c>
      <c r="L18" s="156">
        <f t="shared" si="11"/>
      </c>
      <c r="M18" s="156">
        <f t="shared" si="11"/>
      </c>
      <c r="N18" s="156">
        <f t="shared" si="11"/>
      </c>
      <c r="O18" s="156">
        <f t="shared" si="11"/>
      </c>
      <c r="P18" s="156">
        <f t="shared" si="11"/>
      </c>
      <c r="Q18" s="156">
        <f t="shared" si="11"/>
      </c>
      <c r="R18" s="156">
        <f t="shared" si="11"/>
      </c>
      <c r="S18" s="156">
        <f t="shared" si="11"/>
      </c>
      <c r="T18" s="156">
        <f t="shared" si="11"/>
      </c>
      <c r="U18" s="156">
        <f t="shared" si="11"/>
      </c>
      <c r="V18" s="156">
        <f t="shared" si="11"/>
      </c>
      <c r="W18" s="156">
        <f t="shared" si="11"/>
      </c>
      <c r="X18" s="156">
        <f t="shared" si="11"/>
      </c>
      <c r="Y18" s="156">
        <f t="shared" si="11"/>
      </c>
      <c r="Z18" s="156">
        <f t="shared" si="11"/>
      </c>
      <c r="AA18" s="156">
        <f t="shared" si="11"/>
      </c>
      <c r="AB18" s="156">
        <f t="shared" si="11"/>
      </c>
      <c r="AC18" s="156">
        <f t="shared" si="11"/>
      </c>
      <c r="AD18" s="156">
        <f t="shared" si="11"/>
      </c>
      <c r="AE18" s="156">
        <f t="shared" si="11"/>
      </c>
      <c r="AF18" s="156">
        <f t="shared" si="11"/>
      </c>
      <c r="AG18" s="156">
        <f t="shared" si="11"/>
      </c>
      <c r="AH18" s="157">
        <f t="shared" si="11"/>
      </c>
      <c r="AI18" s="160" t="e">
        <f t="shared" si="4"/>
        <v>#VALUE!</v>
      </c>
      <c r="AJ18" s="129" t="e">
        <f t="shared" si="5"/>
        <v>#VALUE!</v>
      </c>
      <c r="AK18" s="160" t="e">
        <f t="shared" si="9"/>
        <v>#VALUE!</v>
      </c>
      <c r="AL18" s="158" t="e">
        <f t="shared" si="10"/>
        <v>#VALUE!</v>
      </c>
      <c r="AM18" s="129" t="e">
        <f t="shared" si="6"/>
        <v>#VALUE!</v>
      </c>
      <c r="AN18" s="159" t="e">
        <f t="shared" si="7"/>
        <v>#VALUE!</v>
      </c>
      <c r="AO18" s="431"/>
      <c r="AP18" s="432"/>
      <c r="AQ18" s="432"/>
      <c r="AR18" s="432"/>
      <c r="AS18" s="433"/>
    </row>
    <row r="19" spans="1:45" ht="13.5" customHeight="1" thickBot="1">
      <c r="A19" s="416"/>
      <c r="B19" s="174"/>
      <c r="C19" s="175" t="s">
        <v>276</v>
      </c>
      <c r="D19" s="193">
        <f>'REG. PERSONAL'!J11</f>
        <v>0</v>
      </c>
      <c r="E19" s="176">
        <f>$D$19</f>
        <v>0</v>
      </c>
      <c r="F19" s="176">
        <f aca="true" t="shared" si="12" ref="F19:AH19">$D$19</f>
        <v>0</v>
      </c>
      <c r="G19" s="176">
        <f t="shared" si="12"/>
        <v>0</v>
      </c>
      <c r="H19" s="176">
        <f t="shared" si="12"/>
        <v>0</v>
      </c>
      <c r="I19" s="176">
        <f t="shared" si="12"/>
        <v>0</v>
      </c>
      <c r="J19" s="176">
        <f t="shared" si="12"/>
        <v>0</v>
      </c>
      <c r="K19" s="176">
        <f t="shared" si="12"/>
        <v>0</v>
      </c>
      <c r="L19" s="176">
        <f t="shared" si="12"/>
        <v>0</v>
      </c>
      <c r="M19" s="176">
        <f t="shared" si="12"/>
        <v>0</v>
      </c>
      <c r="N19" s="176">
        <f t="shared" si="12"/>
        <v>0</v>
      </c>
      <c r="O19" s="176">
        <f t="shared" si="12"/>
        <v>0</v>
      </c>
      <c r="P19" s="176">
        <f t="shared" si="12"/>
        <v>0</v>
      </c>
      <c r="Q19" s="176">
        <f t="shared" si="12"/>
        <v>0</v>
      </c>
      <c r="R19" s="176">
        <f t="shared" si="12"/>
        <v>0</v>
      </c>
      <c r="S19" s="176">
        <f t="shared" si="12"/>
        <v>0</v>
      </c>
      <c r="T19" s="176">
        <f t="shared" si="12"/>
        <v>0</v>
      </c>
      <c r="U19" s="176">
        <f t="shared" si="12"/>
        <v>0</v>
      </c>
      <c r="V19" s="176">
        <f t="shared" si="12"/>
        <v>0</v>
      </c>
      <c r="W19" s="176">
        <f t="shared" si="12"/>
        <v>0</v>
      </c>
      <c r="X19" s="176">
        <f t="shared" si="12"/>
        <v>0</v>
      </c>
      <c r="Y19" s="176">
        <f t="shared" si="12"/>
        <v>0</v>
      </c>
      <c r="Z19" s="176">
        <f t="shared" si="12"/>
        <v>0</v>
      </c>
      <c r="AA19" s="176">
        <f t="shared" si="12"/>
        <v>0</v>
      </c>
      <c r="AB19" s="176">
        <f t="shared" si="12"/>
        <v>0</v>
      </c>
      <c r="AC19" s="176">
        <f t="shared" si="12"/>
        <v>0</v>
      </c>
      <c r="AD19" s="176">
        <f t="shared" si="12"/>
        <v>0</v>
      </c>
      <c r="AE19" s="176">
        <f t="shared" si="12"/>
        <v>0</v>
      </c>
      <c r="AF19" s="176">
        <f t="shared" si="12"/>
        <v>0</v>
      </c>
      <c r="AG19" s="176">
        <f t="shared" si="12"/>
        <v>0</v>
      </c>
      <c r="AH19" s="177">
        <f t="shared" si="12"/>
        <v>0</v>
      </c>
      <c r="AI19" s="160">
        <f t="shared" si="4"/>
        <v>0</v>
      </c>
      <c r="AJ19" s="129">
        <f t="shared" si="5"/>
        <v>0</v>
      </c>
      <c r="AK19" s="160">
        <f t="shared" si="9"/>
        <v>0</v>
      </c>
      <c r="AL19" s="158">
        <f t="shared" si="10"/>
        <v>0</v>
      </c>
      <c r="AM19" s="129">
        <f t="shared" si="6"/>
        <v>0</v>
      </c>
      <c r="AN19" s="159">
        <f t="shared" si="7"/>
        <v>0</v>
      </c>
      <c r="AO19" s="434"/>
      <c r="AP19" s="435"/>
      <c r="AQ19" s="435"/>
      <c r="AR19" s="435"/>
      <c r="AS19" s="436"/>
    </row>
    <row r="20" spans="1:45" ht="13.5" customHeight="1">
      <c r="A20" s="413"/>
      <c r="B20" s="267" t="s">
        <v>37</v>
      </c>
      <c r="C20" s="268" t="s">
        <v>278</v>
      </c>
      <c r="D20" s="285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7"/>
      <c r="AI20" s="246">
        <f t="shared" si="4"/>
        <v>0</v>
      </c>
      <c r="AJ20" s="37">
        <f t="shared" si="5"/>
        <v>0</v>
      </c>
      <c r="AK20" s="246">
        <f t="shared" si="9"/>
        <v>0</v>
      </c>
      <c r="AL20" s="272">
        <f t="shared" si="10"/>
        <v>0</v>
      </c>
      <c r="AM20" s="37">
        <f t="shared" si="6"/>
        <v>0</v>
      </c>
      <c r="AN20" s="273">
        <f t="shared" si="7"/>
        <v>0</v>
      </c>
      <c r="AO20" s="288">
        <f>'REG.GRADOS Y SECCIONES'!AH12</f>
        <v>12</v>
      </c>
      <c r="AP20" s="288">
        <f aca="true" t="shared" si="13" ref="AP20:AP29">COUNTIF(D20:AH20,"&gt;0")</f>
        <v>0</v>
      </c>
      <c r="AQ20" s="288" t="e">
        <f>D$18*AO20*'REG.GRADOS Y SECCIONES'!C$12</f>
        <v>#VALUE!</v>
      </c>
      <c r="AR20" s="289">
        <f aca="true" t="shared" si="14" ref="AR20:AR29">AN20+(AM20/100)</f>
        <v>0</v>
      </c>
      <c r="AS20" s="290" t="e">
        <f t="shared" si="8"/>
        <v>#VALUE!</v>
      </c>
    </row>
    <row r="21" spans="1:45" ht="13.5" customHeight="1">
      <c r="A21" s="416"/>
      <c r="B21" s="178" t="s">
        <v>266</v>
      </c>
      <c r="C21" s="153" t="s">
        <v>278</v>
      </c>
      <c r="D21" s="147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3"/>
      <c r="AI21" s="160">
        <f t="shared" si="4"/>
        <v>0</v>
      </c>
      <c r="AJ21" s="129">
        <f t="shared" si="5"/>
        <v>0</v>
      </c>
      <c r="AK21" s="160">
        <f t="shared" si="9"/>
        <v>0</v>
      </c>
      <c r="AL21" s="158">
        <f t="shared" si="10"/>
        <v>0</v>
      </c>
      <c r="AM21" s="129">
        <f t="shared" si="6"/>
        <v>0</v>
      </c>
      <c r="AN21" s="159">
        <f t="shared" si="7"/>
        <v>0</v>
      </c>
      <c r="AO21" s="201">
        <f>'REG.GRADOS Y SECCIONES'!AI12</f>
        <v>18</v>
      </c>
      <c r="AP21" s="201">
        <f t="shared" si="13"/>
        <v>0</v>
      </c>
      <c r="AQ21" s="201" t="e">
        <f>D$18*AO21*'REG.GRADOS Y SECCIONES'!C$12</f>
        <v>#VALUE!</v>
      </c>
      <c r="AR21" s="202">
        <f t="shared" si="14"/>
        <v>0</v>
      </c>
      <c r="AS21" s="208" t="e">
        <f t="shared" si="8"/>
        <v>#VALUE!</v>
      </c>
    </row>
    <row r="22" spans="1:45" ht="13.5" customHeight="1">
      <c r="A22" s="413"/>
      <c r="B22" s="278" t="s">
        <v>267</v>
      </c>
      <c r="C22" s="279" t="s">
        <v>278</v>
      </c>
      <c r="D22" s="291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81"/>
      <c r="AI22" s="246">
        <f t="shared" si="4"/>
        <v>0</v>
      </c>
      <c r="AJ22" s="37">
        <f t="shared" si="5"/>
        <v>0</v>
      </c>
      <c r="AK22" s="246">
        <f t="shared" si="9"/>
        <v>0</v>
      </c>
      <c r="AL22" s="272">
        <f t="shared" si="10"/>
        <v>0</v>
      </c>
      <c r="AM22" s="37">
        <f t="shared" si="6"/>
        <v>0</v>
      </c>
      <c r="AN22" s="273">
        <f t="shared" si="7"/>
        <v>0</v>
      </c>
      <c r="AO22" s="282">
        <f>'REG.GRADOS Y SECCIONES'!AJ12</f>
        <v>22</v>
      </c>
      <c r="AP22" s="282">
        <f t="shared" si="13"/>
        <v>0</v>
      </c>
      <c r="AQ22" s="282" t="e">
        <f>D$18*AO22*'REG.GRADOS Y SECCIONES'!C$12</f>
        <v>#VALUE!</v>
      </c>
      <c r="AR22" s="283">
        <f t="shared" si="14"/>
        <v>0</v>
      </c>
      <c r="AS22" s="284" t="e">
        <f t="shared" si="8"/>
        <v>#VALUE!</v>
      </c>
    </row>
    <row r="23" spans="1:45" ht="13.5" customHeight="1">
      <c r="A23" s="416"/>
      <c r="B23" s="178" t="s">
        <v>268</v>
      </c>
      <c r="C23" s="153" t="s">
        <v>278</v>
      </c>
      <c r="D23" s="147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3"/>
      <c r="AI23" s="160">
        <f t="shared" si="4"/>
        <v>0</v>
      </c>
      <c r="AJ23" s="129">
        <f t="shared" si="5"/>
        <v>0</v>
      </c>
      <c r="AK23" s="160">
        <f t="shared" si="9"/>
        <v>0</v>
      </c>
      <c r="AL23" s="158">
        <f t="shared" si="10"/>
        <v>0</v>
      </c>
      <c r="AM23" s="129">
        <f t="shared" si="6"/>
        <v>0</v>
      </c>
      <c r="AN23" s="159">
        <f t="shared" si="7"/>
        <v>0</v>
      </c>
      <c r="AO23" s="201">
        <f>'REG.GRADOS Y SECCIONES'!AK12</f>
        <v>19</v>
      </c>
      <c r="AP23" s="201">
        <f t="shared" si="13"/>
        <v>0</v>
      </c>
      <c r="AQ23" s="201" t="e">
        <f>D$18*AO23*'REG.GRADOS Y SECCIONES'!C$12</f>
        <v>#VALUE!</v>
      </c>
      <c r="AR23" s="202">
        <f t="shared" si="14"/>
        <v>0</v>
      </c>
      <c r="AS23" s="208" t="e">
        <f t="shared" si="8"/>
        <v>#VALUE!</v>
      </c>
    </row>
    <row r="24" spans="1:45" ht="13.5" customHeight="1">
      <c r="A24" s="413"/>
      <c r="B24" s="278" t="s">
        <v>269</v>
      </c>
      <c r="C24" s="279" t="s">
        <v>278</v>
      </c>
      <c r="D24" s="291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81"/>
      <c r="AI24" s="246">
        <f t="shared" si="4"/>
        <v>0</v>
      </c>
      <c r="AJ24" s="37">
        <f t="shared" si="5"/>
        <v>0</v>
      </c>
      <c r="AK24" s="246">
        <f t="shared" si="9"/>
        <v>0</v>
      </c>
      <c r="AL24" s="272">
        <f t="shared" si="10"/>
        <v>0</v>
      </c>
      <c r="AM24" s="37">
        <f t="shared" si="6"/>
        <v>0</v>
      </c>
      <c r="AN24" s="273">
        <f t="shared" si="7"/>
        <v>0</v>
      </c>
      <c r="AO24" s="282">
        <f>'REG.GRADOS Y SECCIONES'!AL12</f>
        <v>16</v>
      </c>
      <c r="AP24" s="282">
        <f t="shared" si="13"/>
        <v>0</v>
      </c>
      <c r="AQ24" s="282" t="e">
        <f>D$18*AO24*'REG.GRADOS Y SECCIONES'!C$12</f>
        <v>#VALUE!</v>
      </c>
      <c r="AR24" s="283">
        <f t="shared" si="14"/>
        <v>0</v>
      </c>
      <c r="AS24" s="284" t="e">
        <f t="shared" si="8"/>
        <v>#VALUE!</v>
      </c>
    </row>
    <row r="25" spans="1:45" ht="13.5" customHeight="1">
      <c r="A25" s="416"/>
      <c r="B25" s="178" t="s">
        <v>270</v>
      </c>
      <c r="C25" s="153" t="s">
        <v>278</v>
      </c>
      <c r="D25" s="147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I25" s="160">
        <f t="shared" si="4"/>
        <v>0</v>
      </c>
      <c r="AJ25" s="129">
        <f t="shared" si="5"/>
        <v>0</v>
      </c>
      <c r="AK25" s="160">
        <f t="shared" si="9"/>
        <v>0</v>
      </c>
      <c r="AL25" s="158">
        <f t="shared" si="10"/>
        <v>0</v>
      </c>
      <c r="AM25" s="129">
        <f t="shared" si="6"/>
        <v>0</v>
      </c>
      <c r="AN25" s="159">
        <f t="shared" si="7"/>
        <v>0</v>
      </c>
      <c r="AO25" s="201">
        <f>'REG.GRADOS Y SECCIONES'!AM12</f>
        <v>17</v>
      </c>
      <c r="AP25" s="201">
        <f t="shared" si="13"/>
        <v>0</v>
      </c>
      <c r="AQ25" s="201" t="e">
        <f>D$18*AO25*'REG.GRADOS Y SECCIONES'!C$12</f>
        <v>#VALUE!</v>
      </c>
      <c r="AR25" s="202">
        <f t="shared" si="14"/>
        <v>0</v>
      </c>
      <c r="AS25" s="208" t="e">
        <f t="shared" si="8"/>
        <v>#VALUE!</v>
      </c>
    </row>
    <row r="26" spans="1:45" ht="13.5" customHeight="1">
      <c r="A26" s="413"/>
      <c r="B26" s="278" t="s">
        <v>271</v>
      </c>
      <c r="C26" s="279" t="s">
        <v>278</v>
      </c>
      <c r="D26" s="291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81"/>
      <c r="AI26" s="246">
        <f t="shared" si="4"/>
        <v>0</v>
      </c>
      <c r="AJ26" s="37">
        <f t="shared" si="5"/>
        <v>0</v>
      </c>
      <c r="AK26" s="246">
        <f t="shared" si="9"/>
        <v>0</v>
      </c>
      <c r="AL26" s="272">
        <f t="shared" si="10"/>
        <v>0</v>
      </c>
      <c r="AM26" s="37">
        <f t="shared" si="6"/>
        <v>0</v>
      </c>
      <c r="AN26" s="273">
        <f t="shared" si="7"/>
        <v>0</v>
      </c>
      <c r="AO26" s="282">
        <f>'REG.GRADOS Y SECCIONES'!AN12</f>
        <v>22</v>
      </c>
      <c r="AP26" s="282">
        <f t="shared" si="13"/>
        <v>0</v>
      </c>
      <c r="AQ26" s="282" t="e">
        <f>D$18*AO26*'REG.GRADOS Y SECCIONES'!C$12</f>
        <v>#VALUE!</v>
      </c>
      <c r="AR26" s="283">
        <f t="shared" si="14"/>
        <v>0</v>
      </c>
      <c r="AS26" s="284" t="e">
        <f t="shared" si="8"/>
        <v>#VALUE!</v>
      </c>
    </row>
    <row r="27" spans="1:45" ht="13.5" customHeight="1">
      <c r="A27" s="416"/>
      <c r="B27" s="178" t="s">
        <v>272</v>
      </c>
      <c r="C27" s="153" t="s">
        <v>278</v>
      </c>
      <c r="D27" s="147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3"/>
      <c r="AI27" s="160">
        <f t="shared" si="4"/>
        <v>0</v>
      </c>
      <c r="AJ27" s="129">
        <f t="shared" si="5"/>
        <v>0</v>
      </c>
      <c r="AK27" s="160">
        <f t="shared" si="9"/>
        <v>0</v>
      </c>
      <c r="AL27" s="158">
        <f t="shared" si="10"/>
        <v>0</v>
      </c>
      <c r="AM27" s="129">
        <f t="shared" si="6"/>
        <v>0</v>
      </c>
      <c r="AN27" s="159">
        <f t="shared" si="7"/>
        <v>0</v>
      </c>
      <c r="AO27" s="201">
        <f>'REG.GRADOS Y SECCIONES'!AO12</f>
        <v>21</v>
      </c>
      <c r="AP27" s="201">
        <f t="shared" si="13"/>
        <v>0</v>
      </c>
      <c r="AQ27" s="201" t="e">
        <f>D$18*AO27*'REG.GRADOS Y SECCIONES'!C$12</f>
        <v>#VALUE!</v>
      </c>
      <c r="AR27" s="202">
        <f t="shared" si="14"/>
        <v>0</v>
      </c>
      <c r="AS27" s="208" t="e">
        <f t="shared" si="8"/>
        <v>#VALUE!</v>
      </c>
    </row>
    <row r="28" spans="1:45" ht="13.5" customHeight="1">
      <c r="A28" s="413"/>
      <c r="B28" s="278" t="s">
        <v>273</v>
      </c>
      <c r="C28" s="279" t="s">
        <v>278</v>
      </c>
      <c r="D28" s="291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81"/>
      <c r="AI28" s="246">
        <f t="shared" si="4"/>
        <v>0</v>
      </c>
      <c r="AJ28" s="37">
        <f t="shared" si="5"/>
        <v>0</v>
      </c>
      <c r="AK28" s="246">
        <f t="shared" si="9"/>
        <v>0</v>
      </c>
      <c r="AL28" s="272">
        <f t="shared" si="10"/>
        <v>0</v>
      </c>
      <c r="AM28" s="37">
        <f t="shared" si="6"/>
        <v>0</v>
      </c>
      <c r="AN28" s="273">
        <f t="shared" si="7"/>
        <v>0</v>
      </c>
      <c r="AO28" s="282">
        <f>'REG.GRADOS Y SECCIONES'!AP12</f>
        <v>21</v>
      </c>
      <c r="AP28" s="282">
        <f t="shared" si="13"/>
        <v>0</v>
      </c>
      <c r="AQ28" s="282" t="e">
        <f>D$18*AO28*'REG.GRADOS Y SECCIONES'!C$12</f>
        <v>#VALUE!</v>
      </c>
      <c r="AR28" s="283">
        <f t="shared" si="14"/>
        <v>0</v>
      </c>
      <c r="AS28" s="284" t="e">
        <f t="shared" si="8"/>
        <v>#VALUE!</v>
      </c>
    </row>
    <row r="29" spans="1:45" ht="13.5" customHeight="1" thickBot="1">
      <c r="A29" s="416"/>
      <c r="B29" s="179" t="s">
        <v>274</v>
      </c>
      <c r="C29" s="154" t="s">
        <v>278</v>
      </c>
      <c r="D29" s="148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5"/>
      <c r="AI29" s="160">
        <f t="shared" si="4"/>
        <v>0</v>
      </c>
      <c r="AJ29" s="129">
        <f t="shared" si="5"/>
        <v>0</v>
      </c>
      <c r="AK29" s="160">
        <f t="shared" si="9"/>
        <v>0</v>
      </c>
      <c r="AL29" s="158">
        <f t="shared" si="10"/>
        <v>0</v>
      </c>
      <c r="AM29" s="129">
        <f t="shared" si="6"/>
        <v>0</v>
      </c>
      <c r="AN29" s="159">
        <f t="shared" si="7"/>
        <v>0</v>
      </c>
      <c r="AO29" s="209">
        <f>'REG.GRADOS Y SECCIONES'!AQ12</f>
        <v>16</v>
      </c>
      <c r="AP29" s="209">
        <f t="shared" si="13"/>
        <v>0</v>
      </c>
      <c r="AQ29" s="209" t="e">
        <f>D$18*AO29*'REG.GRADOS Y SECCIONES'!C$12</f>
        <v>#VALUE!</v>
      </c>
      <c r="AR29" s="210">
        <f t="shared" si="14"/>
        <v>0</v>
      </c>
      <c r="AS29" s="211" t="e">
        <f t="shared" si="8"/>
        <v>#VALUE!</v>
      </c>
    </row>
    <row r="30" spans="1:45" ht="13.5" customHeight="1" thickBot="1">
      <c r="A30" s="417"/>
      <c r="B30" s="422" t="s">
        <v>335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302"/>
      <c r="AG30" s="302"/>
      <c r="AH30" s="296"/>
      <c r="AI30" s="230"/>
      <c r="AJ30" s="231"/>
      <c r="AK30" s="230"/>
      <c r="AL30" s="232"/>
      <c r="AM30" s="231"/>
      <c r="AN30" s="233"/>
      <c r="AO30" s="239">
        <f>_xlfn.IFERROR(SUM(AO20:AO29),"")</f>
        <v>184</v>
      </c>
      <c r="AP30" s="240">
        <f>_xlfn.IFERROR(SUM(AP20:AP29),"")</f>
        <v>0</v>
      </c>
      <c r="AQ30" s="240">
        <f>_xlfn.IFERROR(SUM(AQ20:AQ29),"")</f>
      </c>
      <c r="AR30" s="240">
        <f>_xlfn.IFERROR(SUM(AR20:AR29),"")</f>
        <v>0</v>
      </c>
      <c r="AS30" s="211">
        <f>_xlfn.IFERROR(((AR30*100)/AQ30)/100,"")</f>
      </c>
    </row>
    <row r="31" spans="1:45" ht="13.5" customHeight="1">
      <c r="A31" s="418" t="s">
        <v>20</v>
      </c>
      <c r="B31" s="164"/>
      <c r="C31" s="161" t="s">
        <v>275</v>
      </c>
      <c r="D31" s="188">
        <f>'REG. PERSONAL'!J12</f>
      </c>
      <c r="E31" s="165">
        <f>$D$31</f>
      </c>
      <c r="F31" s="165">
        <f aca="true" t="shared" si="15" ref="F31:AH31">$D$31</f>
      </c>
      <c r="G31" s="165">
        <f t="shared" si="15"/>
      </c>
      <c r="H31" s="165">
        <f t="shared" si="15"/>
      </c>
      <c r="I31" s="165">
        <f t="shared" si="15"/>
      </c>
      <c r="J31" s="165">
        <f t="shared" si="15"/>
      </c>
      <c r="K31" s="165">
        <f t="shared" si="15"/>
      </c>
      <c r="L31" s="165">
        <f t="shared" si="15"/>
      </c>
      <c r="M31" s="165">
        <f t="shared" si="15"/>
      </c>
      <c r="N31" s="165">
        <f t="shared" si="15"/>
      </c>
      <c r="O31" s="165">
        <f t="shared" si="15"/>
      </c>
      <c r="P31" s="165">
        <f t="shared" si="15"/>
      </c>
      <c r="Q31" s="165">
        <f t="shared" si="15"/>
      </c>
      <c r="R31" s="165">
        <f t="shared" si="15"/>
      </c>
      <c r="S31" s="165">
        <f t="shared" si="15"/>
      </c>
      <c r="T31" s="165">
        <f t="shared" si="15"/>
      </c>
      <c r="U31" s="165">
        <f t="shared" si="15"/>
      </c>
      <c r="V31" s="165">
        <f t="shared" si="15"/>
      </c>
      <c r="W31" s="165">
        <f t="shared" si="15"/>
      </c>
      <c r="X31" s="165">
        <f t="shared" si="15"/>
      </c>
      <c r="Y31" s="165">
        <f t="shared" si="15"/>
      </c>
      <c r="Z31" s="165">
        <f t="shared" si="15"/>
      </c>
      <c r="AA31" s="165">
        <f t="shared" si="15"/>
      </c>
      <c r="AB31" s="165">
        <f t="shared" si="15"/>
      </c>
      <c r="AC31" s="165">
        <f t="shared" si="15"/>
      </c>
      <c r="AD31" s="165">
        <f t="shared" si="15"/>
      </c>
      <c r="AE31" s="165">
        <f t="shared" si="15"/>
      </c>
      <c r="AF31" s="165">
        <f t="shared" si="15"/>
      </c>
      <c r="AG31" s="165">
        <f t="shared" si="15"/>
      </c>
      <c r="AH31" s="166">
        <f t="shared" si="15"/>
      </c>
      <c r="AI31" s="216" t="e">
        <f t="shared" si="4"/>
        <v>#VALUE!</v>
      </c>
      <c r="AJ31" s="217" t="e">
        <f t="shared" si="5"/>
        <v>#VALUE!</v>
      </c>
      <c r="AK31" s="216" t="e">
        <f t="shared" si="9"/>
        <v>#VALUE!</v>
      </c>
      <c r="AL31" s="218" t="e">
        <f t="shared" si="10"/>
        <v>#VALUE!</v>
      </c>
      <c r="AM31" s="217" t="e">
        <f t="shared" si="6"/>
        <v>#VALUE!</v>
      </c>
      <c r="AN31" s="219" t="e">
        <f t="shared" si="7"/>
        <v>#VALUE!</v>
      </c>
      <c r="AO31" s="437"/>
      <c r="AP31" s="438"/>
      <c r="AQ31" s="438"/>
      <c r="AR31" s="438"/>
      <c r="AS31" s="439"/>
    </row>
    <row r="32" spans="1:45" ht="13.5" customHeight="1" thickBot="1">
      <c r="A32" s="419"/>
      <c r="B32" s="167"/>
      <c r="C32" s="168" t="s">
        <v>276</v>
      </c>
      <c r="D32" s="189">
        <f>'REG. PERSONAL'!J13</f>
        <v>0</v>
      </c>
      <c r="E32" s="169">
        <f>$D$32</f>
        <v>0</v>
      </c>
      <c r="F32" s="169">
        <f aca="true" t="shared" si="16" ref="F32:AH32">$D$32</f>
        <v>0</v>
      </c>
      <c r="G32" s="169">
        <f t="shared" si="16"/>
        <v>0</v>
      </c>
      <c r="H32" s="169">
        <f t="shared" si="16"/>
        <v>0</v>
      </c>
      <c r="I32" s="169">
        <f t="shared" si="16"/>
        <v>0</v>
      </c>
      <c r="J32" s="169">
        <f t="shared" si="16"/>
        <v>0</v>
      </c>
      <c r="K32" s="169">
        <f t="shared" si="16"/>
        <v>0</v>
      </c>
      <c r="L32" s="169">
        <f t="shared" si="16"/>
        <v>0</v>
      </c>
      <c r="M32" s="169">
        <f t="shared" si="16"/>
        <v>0</v>
      </c>
      <c r="N32" s="169">
        <f t="shared" si="16"/>
        <v>0</v>
      </c>
      <c r="O32" s="169">
        <f t="shared" si="16"/>
        <v>0</v>
      </c>
      <c r="P32" s="169">
        <f t="shared" si="16"/>
        <v>0</v>
      </c>
      <c r="Q32" s="169">
        <f t="shared" si="16"/>
        <v>0</v>
      </c>
      <c r="R32" s="169">
        <f t="shared" si="16"/>
        <v>0</v>
      </c>
      <c r="S32" s="169">
        <f t="shared" si="16"/>
        <v>0</v>
      </c>
      <c r="T32" s="169">
        <f t="shared" si="16"/>
        <v>0</v>
      </c>
      <c r="U32" s="169">
        <f t="shared" si="16"/>
        <v>0</v>
      </c>
      <c r="V32" s="169">
        <f t="shared" si="16"/>
        <v>0</v>
      </c>
      <c r="W32" s="169">
        <f t="shared" si="16"/>
        <v>0</v>
      </c>
      <c r="X32" s="169">
        <f t="shared" si="16"/>
        <v>0</v>
      </c>
      <c r="Y32" s="169">
        <f t="shared" si="16"/>
        <v>0</v>
      </c>
      <c r="Z32" s="169">
        <f t="shared" si="16"/>
        <v>0</v>
      </c>
      <c r="AA32" s="169">
        <f t="shared" si="16"/>
        <v>0</v>
      </c>
      <c r="AB32" s="169">
        <f t="shared" si="16"/>
        <v>0</v>
      </c>
      <c r="AC32" s="169">
        <f t="shared" si="16"/>
        <v>0</v>
      </c>
      <c r="AD32" s="169">
        <f t="shared" si="16"/>
        <v>0</v>
      </c>
      <c r="AE32" s="169">
        <f t="shared" si="16"/>
        <v>0</v>
      </c>
      <c r="AF32" s="169">
        <f t="shared" si="16"/>
        <v>0</v>
      </c>
      <c r="AG32" s="169">
        <f t="shared" si="16"/>
        <v>0</v>
      </c>
      <c r="AH32" s="170">
        <f t="shared" si="16"/>
        <v>0</v>
      </c>
      <c r="AI32" s="220">
        <f t="shared" si="4"/>
        <v>0</v>
      </c>
      <c r="AJ32" s="221">
        <f t="shared" si="5"/>
        <v>0</v>
      </c>
      <c r="AK32" s="220">
        <f t="shared" si="9"/>
        <v>0</v>
      </c>
      <c r="AL32" s="222">
        <f t="shared" si="10"/>
        <v>0</v>
      </c>
      <c r="AM32" s="221">
        <f t="shared" si="6"/>
        <v>0</v>
      </c>
      <c r="AN32" s="223">
        <f t="shared" si="7"/>
        <v>0</v>
      </c>
      <c r="AO32" s="440"/>
      <c r="AP32" s="441"/>
      <c r="AQ32" s="441"/>
      <c r="AR32" s="441"/>
      <c r="AS32" s="442"/>
    </row>
    <row r="33" spans="1:45" ht="13.5" customHeight="1">
      <c r="A33" s="420"/>
      <c r="B33" s="267" t="s">
        <v>37</v>
      </c>
      <c r="C33" s="268" t="s">
        <v>278</v>
      </c>
      <c r="D33" s="292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7"/>
      <c r="AI33" s="293">
        <f t="shared" si="4"/>
        <v>0</v>
      </c>
      <c r="AJ33" s="35">
        <f t="shared" si="5"/>
        <v>0</v>
      </c>
      <c r="AK33" s="293">
        <f t="shared" si="9"/>
        <v>0</v>
      </c>
      <c r="AL33" s="294">
        <f t="shared" si="10"/>
        <v>0</v>
      </c>
      <c r="AM33" s="35">
        <f t="shared" si="6"/>
        <v>0</v>
      </c>
      <c r="AN33" s="295">
        <f t="shared" si="7"/>
        <v>0</v>
      </c>
      <c r="AO33" s="288">
        <f>'REG.GRADOS Y SECCIONES'!AH13</f>
        <v>12</v>
      </c>
      <c r="AP33" s="288">
        <f aca="true" t="shared" si="17" ref="AP33:AP42">COUNTIF(D33:AH33,"&gt;0")</f>
        <v>0</v>
      </c>
      <c r="AQ33" s="288" t="e">
        <f>D$31*AO33*'REG.GRADOS Y SECCIONES'!C$13</f>
        <v>#VALUE!</v>
      </c>
      <c r="AR33" s="289">
        <f aca="true" t="shared" si="18" ref="AR33:AR42">AN33+(AM33/100)</f>
        <v>0</v>
      </c>
      <c r="AS33" s="290" t="e">
        <f t="shared" si="8"/>
        <v>#VALUE!</v>
      </c>
    </row>
    <row r="34" spans="1:45" ht="13.5" customHeight="1">
      <c r="A34" s="419"/>
      <c r="B34" s="171" t="s">
        <v>266</v>
      </c>
      <c r="C34" s="162" t="s">
        <v>278</v>
      </c>
      <c r="D34" s="19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  <c r="AI34" s="220">
        <f t="shared" si="4"/>
        <v>0</v>
      </c>
      <c r="AJ34" s="221">
        <f t="shared" si="5"/>
        <v>0</v>
      </c>
      <c r="AK34" s="220">
        <f t="shared" si="9"/>
        <v>0</v>
      </c>
      <c r="AL34" s="222">
        <f t="shared" si="10"/>
        <v>0</v>
      </c>
      <c r="AM34" s="221">
        <f t="shared" si="6"/>
        <v>0</v>
      </c>
      <c r="AN34" s="223">
        <f t="shared" si="7"/>
        <v>0</v>
      </c>
      <c r="AO34" s="203">
        <f>'REG.GRADOS Y SECCIONES'!AI13</f>
        <v>18</v>
      </c>
      <c r="AP34" s="203">
        <f t="shared" si="17"/>
        <v>0</v>
      </c>
      <c r="AQ34" s="203" t="e">
        <f>D$31*AO34*'REG.GRADOS Y SECCIONES'!C$13</f>
        <v>#VALUE!</v>
      </c>
      <c r="AR34" s="204">
        <f t="shared" si="18"/>
        <v>0</v>
      </c>
      <c r="AS34" s="212" t="e">
        <f t="shared" si="8"/>
        <v>#VALUE!</v>
      </c>
    </row>
    <row r="35" spans="1:45" ht="13.5" customHeight="1">
      <c r="A35" s="420"/>
      <c r="B35" s="278" t="s">
        <v>267</v>
      </c>
      <c r="C35" s="279" t="s">
        <v>278</v>
      </c>
      <c r="D35" s="280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81"/>
      <c r="AI35" s="293">
        <f t="shared" si="4"/>
        <v>0</v>
      </c>
      <c r="AJ35" s="35">
        <f t="shared" si="5"/>
        <v>0</v>
      </c>
      <c r="AK35" s="293">
        <f t="shared" si="9"/>
        <v>0</v>
      </c>
      <c r="AL35" s="294">
        <f t="shared" si="10"/>
        <v>0</v>
      </c>
      <c r="AM35" s="35">
        <f t="shared" si="6"/>
        <v>0</v>
      </c>
      <c r="AN35" s="295">
        <f t="shared" si="7"/>
        <v>0</v>
      </c>
      <c r="AO35" s="282">
        <f>'REG.GRADOS Y SECCIONES'!AJ13</f>
        <v>22</v>
      </c>
      <c r="AP35" s="282">
        <f t="shared" si="17"/>
        <v>0</v>
      </c>
      <c r="AQ35" s="282" t="e">
        <f>D$31*AO35*'REG.GRADOS Y SECCIONES'!C$13</f>
        <v>#VALUE!</v>
      </c>
      <c r="AR35" s="283">
        <f t="shared" si="18"/>
        <v>0</v>
      </c>
      <c r="AS35" s="284" t="e">
        <f t="shared" si="8"/>
        <v>#VALUE!</v>
      </c>
    </row>
    <row r="36" spans="1:45" ht="13.5" customHeight="1">
      <c r="A36" s="419"/>
      <c r="B36" s="171" t="s">
        <v>268</v>
      </c>
      <c r="C36" s="162" t="s">
        <v>278</v>
      </c>
      <c r="D36" s="190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9"/>
      <c r="AI36" s="220">
        <f t="shared" si="4"/>
        <v>0</v>
      </c>
      <c r="AJ36" s="221">
        <f t="shared" si="5"/>
        <v>0</v>
      </c>
      <c r="AK36" s="220">
        <f t="shared" si="9"/>
        <v>0</v>
      </c>
      <c r="AL36" s="222">
        <f t="shared" si="10"/>
        <v>0</v>
      </c>
      <c r="AM36" s="221">
        <f t="shared" si="6"/>
        <v>0</v>
      </c>
      <c r="AN36" s="223">
        <f t="shared" si="7"/>
        <v>0</v>
      </c>
      <c r="AO36" s="203">
        <f>'REG.GRADOS Y SECCIONES'!AK13</f>
        <v>19</v>
      </c>
      <c r="AP36" s="203">
        <f t="shared" si="17"/>
        <v>0</v>
      </c>
      <c r="AQ36" s="203" t="e">
        <f>D$31*AO36*'REG.GRADOS Y SECCIONES'!C$13</f>
        <v>#VALUE!</v>
      </c>
      <c r="AR36" s="204">
        <f t="shared" si="18"/>
        <v>0</v>
      </c>
      <c r="AS36" s="212" t="e">
        <f t="shared" si="8"/>
        <v>#VALUE!</v>
      </c>
    </row>
    <row r="37" spans="1:45" ht="13.5" customHeight="1">
      <c r="A37" s="420"/>
      <c r="B37" s="278" t="s">
        <v>269</v>
      </c>
      <c r="C37" s="279" t="s">
        <v>278</v>
      </c>
      <c r="D37" s="280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81"/>
      <c r="AI37" s="293">
        <f t="shared" si="4"/>
        <v>0</v>
      </c>
      <c r="AJ37" s="35">
        <f t="shared" si="5"/>
        <v>0</v>
      </c>
      <c r="AK37" s="293">
        <f t="shared" si="9"/>
        <v>0</v>
      </c>
      <c r="AL37" s="294">
        <f t="shared" si="10"/>
        <v>0</v>
      </c>
      <c r="AM37" s="35">
        <f t="shared" si="6"/>
        <v>0</v>
      </c>
      <c r="AN37" s="295">
        <f t="shared" si="7"/>
        <v>0</v>
      </c>
      <c r="AO37" s="282">
        <f>'REG.GRADOS Y SECCIONES'!AL13</f>
        <v>16</v>
      </c>
      <c r="AP37" s="282">
        <f t="shared" si="17"/>
        <v>0</v>
      </c>
      <c r="AQ37" s="282" t="e">
        <f>D$31*AO37*'REG.GRADOS Y SECCIONES'!C$13</f>
        <v>#VALUE!</v>
      </c>
      <c r="AR37" s="283">
        <f t="shared" si="18"/>
        <v>0</v>
      </c>
      <c r="AS37" s="284" t="e">
        <f t="shared" si="8"/>
        <v>#VALUE!</v>
      </c>
    </row>
    <row r="38" spans="1:45" ht="13.5" customHeight="1">
      <c r="A38" s="419"/>
      <c r="B38" s="171" t="s">
        <v>270</v>
      </c>
      <c r="C38" s="162" t="s">
        <v>278</v>
      </c>
      <c r="D38" s="190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9"/>
      <c r="AI38" s="220">
        <f t="shared" si="4"/>
        <v>0</v>
      </c>
      <c r="AJ38" s="221">
        <f t="shared" si="5"/>
        <v>0</v>
      </c>
      <c r="AK38" s="220">
        <f t="shared" si="9"/>
        <v>0</v>
      </c>
      <c r="AL38" s="222">
        <f t="shared" si="10"/>
        <v>0</v>
      </c>
      <c r="AM38" s="221">
        <f t="shared" si="6"/>
        <v>0</v>
      </c>
      <c r="AN38" s="223">
        <f t="shared" si="7"/>
        <v>0</v>
      </c>
      <c r="AO38" s="203">
        <f>'REG.GRADOS Y SECCIONES'!AM13</f>
        <v>17</v>
      </c>
      <c r="AP38" s="203">
        <f t="shared" si="17"/>
        <v>0</v>
      </c>
      <c r="AQ38" s="203" t="e">
        <f>D$31*AO38*'REG.GRADOS Y SECCIONES'!C$13</f>
        <v>#VALUE!</v>
      </c>
      <c r="AR38" s="204">
        <f t="shared" si="18"/>
        <v>0</v>
      </c>
      <c r="AS38" s="212" t="e">
        <f t="shared" si="8"/>
        <v>#VALUE!</v>
      </c>
    </row>
    <row r="39" spans="1:45" ht="13.5" customHeight="1">
      <c r="A39" s="420"/>
      <c r="B39" s="278" t="s">
        <v>271</v>
      </c>
      <c r="C39" s="279" t="s">
        <v>278</v>
      </c>
      <c r="D39" s="280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81"/>
      <c r="AI39" s="293">
        <f t="shared" si="4"/>
        <v>0</v>
      </c>
      <c r="AJ39" s="35">
        <f t="shared" si="5"/>
        <v>0</v>
      </c>
      <c r="AK39" s="293">
        <f t="shared" si="9"/>
        <v>0</v>
      </c>
      <c r="AL39" s="294">
        <f t="shared" si="10"/>
        <v>0</v>
      </c>
      <c r="AM39" s="35">
        <f t="shared" si="6"/>
        <v>0</v>
      </c>
      <c r="AN39" s="295">
        <f t="shared" si="7"/>
        <v>0</v>
      </c>
      <c r="AO39" s="282">
        <f>'REG.GRADOS Y SECCIONES'!AN13</f>
        <v>22</v>
      </c>
      <c r="AP39" s="282">
        <f t="shared" si="17"/>
        <v>0</v>
      </c>
      <c r="AQ39" s="282" t="e">
        <f>D$31*AO39*'REG.GRADOS Y SECCIONES'!C$13</f>
        <v>#VALUE!</v>
      </c>
      <c r="AR39" s="283">
        <f t="shared" si="18"/>
        <v>0</v>
      </c>
      <c r="AS39" s="284" t="e">
        <f t="shared" si="8"/>
        <v>#VALUE!</v>
      </c>
    </row>
    <row r="40" spans="1:45" ht="13.5" customHeight="1">
      <c r="A40" s="419"/>
      <c r="B40" s="171" t="s">
        <v>272</v>
      </c>
      <c r="C40" s="162" t="s">
        <v>278</v>
      </c>
      <c r="D40" s="190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  <c r="AI40" s="220">
        <f t="shared" si="4"/>
        <v>0</v>
      </c>
      <c r="AJ40" s="221">
        <f t="shared" si="5"/>
        <v>0</v>
      </c>
      <c r="AK40" s="220">
        <f t="shared" si="9"/>
        <v>0</v>
      </c>
      <c r="AL40" s="222">
        <f t="shared" si="10"/>
        <v>0</v>
      </c>
      <c r="AM40" s="221">
        <f t="shared" si="6"/>
        <v>0</v>
      </c>
      <c r="AN40" s="223">
        <f t="shared" si="7"/>
        <v>0</v>
      </c>
      <c r="AO40" s="203">
        <f>'REG.GRADOS Y SECCIONES'!AO13</f>
        <v>21</v>
      </c>
      <c r="AP40" s="203">
        <f t="shared" si="17"/>
        <v>0</v>
      </c>
      <c r="AQ40" s="203" t="e">
        <f>D$31*AO40*'REG.GRADOS Y SECCIONES'!C$13</f>
        <v>#VALUE!</v>
      </c>
      <c r="AR40" s="204">
        <f t="shared" si="18"/>
        <v>0</v>
      </c>
      <c r="AS40" s="212" t="e">
        <f t="shared" si="8"/>
        <v>#VALUE!</v>
      </c>
    </row>
    <row r="41" spans="1:45" ht="13.5" customHeight="1">
      <c r="A41" s="420"/>
      <c r="B41" s="278" t="s">
        <v>273</v>
      </c>
      <c r="C41" s="279" t="s">
        <v>278</v>
      </c>
      <c r="D41" s="280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81"/>
      <c r="AI41" s="293">
        <f t="shared" si="4"/>
        <v>0</v>
      </c>
      <c r="AJ41" s="35">
        <f t="shared" si="5"/>
        <v>0</v>
      </c>
      <c r="AK41" s="293">
        <f t="shared" si="9"/>
        <v>0</v>
      </c>
      <c r="AL41" s="294">
        <f t="shared" si="10"/>
        <v>0</v>
      </c>
      <c r="AM41" s="35">
        <f t="shared" si="6"/>
        <v>0</v>
      </c>
      <c r="AN41" s="295">
        <f t="shared" si="7"/>
        <v>0</v>
      </c>
      <c r="AO41" s="282">
        <f>'REG.GRADOS Y SECCIONES'!AP13</f>
        <v>21</v>
      </c>
      <c r="AP41" s="282">
        <f t="shared" si="17"/>
        <v>0</v>
      </c>
      <c r="AQ41" s="282" t="e">
        <f>D$31*AO41*'REG.GRADOS Y SECCIONES'!C$13</f>
        <v>#VALUE!</v>
      </c>
      <c r="AR41" s="283">
        <f t="shared" si="18"/>
        <v>0</v>
      </c>
      <c r="AS41" s="284" t="e">
        <f t="shared" si="8"/>
        <v>#VALUE!</v>
      </c>
    </row>
    <row r="42" spans="1:45" ht="13.5" customHeight="1" thickBot="1">
      <c r="A42" s="419"/>
      <c r="B42" s="172" t="s">
        <v>274</v>
      </c>
      <c r="C42" s="163" t="s">
        <v>278</v>
      </c>
      <c r="D42" s="19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1"/>
      <c r="AI42" s="220">
        <f t="shared" si="4"/>
        <v>0</v>
      </c>
      <c r="AJ42" s="221">
        <f t="shared" si="5"/>
        <v>0</v>
      </c>
      <c r="AK42" s="220">
        <f t="shared" si="9"/>
        <v>0</v>
      </c>
      <c r="AL42" s="222">
        <f t="shared" si="10"/>
        <v>0</v>
      </c>
      <c r="AM42" s="221">
        <f t="shared" si="6"/>
        <v>0</v>
      </c>
      <c r="AN42" s="223">
        <f t="shared" si="7"/>
        <v>0</v>
      </c>
      <c r="AO42" s="213">
        <f>'REG.GRADOS Y SECCIONES'!AQ13</f>
        <v>16</v>
      </c>
      <c r="AP42" s="213">
        <f t="shared" si="17"/>
        <v>0</v>
      </c>
      <c r="AQ42" s="213" t="e">
        <f>D$31*AO42*'REG.GRADOS Y SECCIONES'!C$13</f>
        <v>#VALUE!</v>
      </c>
      <c r="AR42" s="214">
        <f t="shared" si="18"/>
        <v>0</v>
      </c>
      <c r="AS42" s="215" t="e">
        <f t="shared" si="8"/>
        <v>#VALUE!</v>
      </c>
    </row>
    <row r="43" spans="1:45" ht="13.5" customHeight="1" thickBot="1">
      <c r="A43" s="421"/>
      <c r="B43" s="422" t="s">
        <v>335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302"/>
      <c r="AG43" s="302"/>
      <c r="AH43" s="296"/>
      <c r="AI43" s="235"/>
      <c r="AJ43" s="234"/>
      <c r="AK43" s="235"/>
      <c r="AL43" s="236"/>
      <c r="AM43" s="234"/>
      <c r="AN43" s="237"/>
      <c r="AO43" s="241">
        <f>_xlfn.IFERROR(SUM(AO33:AO42),"")</f>
        <v>184</v>
      </c>
      <c r="AP43" s="241">
        <f>_xlfn.IFERROR(SUM(AP33:AP42),"")</f>
        <v>0</v>
      </c>
      <c r="AQ43" s="241">
        <f>_xlfn.IFERROR(SUM(AQ33:AQ42),"")</f>
      </c>
      <c r="AR43" s="241">
        <f>_xlfn.IFERROR(SUM(AR33:AR42),"")</f>
        <v>0</v>
      </c>
      <c r="AS43" s="242">
        <f>_xlfn.IFERROR(((AR43*100)/AQ43)/100,"")</f>
      </c>
    </row>
    <row r="44" ht="18.75">
      <c r="C44" s="79" t="s">
        <v>83</v>
      </c>
    </row>
    <row r="46" spans="33:44" ht="15" customHeight="1">
      <c r="AG46" s="410" t="s">
        <v>53</v>
      </c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</row>
  </sheetData>
  <sheetProtection password="FAD3" sheet="1" objects="1" scenarios="1"/>
  <mergeCells count="11">
    <mergeCell ref="B30:AE30"/>
    <mergeCell ref="AG46:AR46"/>
    <mergeCell ref="A5:A17"/>
    <mergeCell ref="A18:A30"/>
    <mergeCell ref="A31:A43"/>
    <mergeCell ref="B43:AE43"/>
    <mergeCell ref="A1:AT1"/>
    <mergeCell ref="AO5:AS6"/>
    <mergeCell ref="AO18:AS19"/>
    <mergeCell ref="AO31:AS32"/>
    <mergeCell ref="B17:AE17"/>
  </mergeCells>
  <conditionalFormatting sqref="D19:AN19 D32:AN32 D18:AO18 D31:AO31 AI17:AS17 AI43:AS43 D7:AS16 D20:AS29 D33:AS42 AI30:AS30">
    <cfRule type="cellIs" priority="2" dxfId="20" operator="equal" stopIfTrue="1">
      <formula>0</formula>
    </cfRule>
  </conditionalFormatting>
  <conditionalFormatting sqref="AS7:AS17 AS33:AS43 AS20:AS30">
    <cfRule type="cellIs" priority="1" dxfId="21" operator="greaterThanOr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AW33"/>
  <sheetViews>
    <sheetView zoomScalePageLayoutView="0" workbookViewId="0" topLeftCell="A7">
      <selection activeCell="B26" sqref="B26"/>
    </sheetView>
  </sheetViews>
  <sheetFormatPr defaultColWidth="11.421875" defaultRowHeight="15"/>
  <cols>
    <col min="1" max="1" width="12.28125" style="0" customWidth="1"/>
    <col min="2" max="2" width="21.140625" style="0" customWidth="1"/>
    <col min="3" max="3" width="21.28125" style="0" bestFit="1" customWidth="1"/>
    <col min="4" max="4" width="17.140625" style="0" bestFit="1" customWidth="1"/>
    <col min="5" max="5" width="18.140625" style="0" bestFit="1" customWidth="1"/>
    <col min="6" max="6" width="17.140625" style="0" bestFit="1" customWidth="1"/>
    <col min="7" max="7" width="18.140625" style="0" bestFit="1" customWidth="1"/>
    <col min="8" max="8" width="20.421875" style="0" bestFit="1" customWidth="1"/>
    <col min="9" max="9" width="22.28125" style="0" bestFit="1" customWidth="1"/>
    <col min="10" max="10" width="19.00390625" style="0" bestFit="1" customWidth="1"/>
    <col min="11" max="11" width="17.140625" style="0" bestFit="1" customWidth="1"/>
    <col min="12" max="12" width="18.140625" style="0" bestFit="1" customWidth="1"/>
    <col min="13" max="13" width="20.7109375" style="0" bestFit="1" customWidth="1"/>
    <col min="14" max="14" width="22.57421875" style="0" bestFit="1" customWidth="1"/>
    <col min="15" max="16" width="18.140625" style="0" bestFit="1" customWidth="1"/>
    <col min="17" max="17" width="18.8515625" style="0" bestFit="1" customWidth="1"/>
    <col min="18" max="18" width="21.00390625" style="0" bestFit="1" customWidth="1"/>
    <col min="19" max="19" width="22.8515625" style="0" bestFit="1" customWidth="1"/>
    <col min="20" max="23" width="18.140625" style="0" bestFit="1" customWidth="1"/>
    <col min="24" max="24" width="19.8515625" style="0" bestFit="1" customWidth="1"/>
    <col min="25" max="25" width="18.140625" style="0" bestFit="1" customWidth="1"/>
    <col min="26" max="26" width="18.28125" style="0" bestFit="1" customWidth="1"/>
    <col min="27" max="27" width="11.7109375" style="0" bestFit="1" customWidth="1"/>
    <col min="28" max="28" width="13.7109375" style="0" bestFit="1" customWidth="1"/>
    <col min="29" max="29" width="10.140625" style="0" bestFit="1" customWidth="1"/>
    <col min="30" max="30" width="13.7109375" style="0" bestFit="1" customWidth="1"/>
    <col min="31" max="31" width="19.7109375" style="0" bestFit="1" customWidth="1"/>
    <col min="32" max="32" width="17.28125" style="0" bestFit="1" customWidth="1"/>
    <col min="33" max="33" width="18.140625" style="0" bestFit="1" customWidth="1"/>
    <col min="34" max="34" width="11.57421875" style="0" bestFit="1" customWidth="1"/>
    <col min="35" max="35" width="13.57421875" style="0" bestFit="1" customWidth="1"/>
    <col min="36" max="36" width="10.7109375" style="0" bestFit="1" customWidth="1"/>
    <col min="37" max="37" width="14.28125" style="0" bestFit="1" customWidth="1"/>
    <col min="38" max="38" width="20.28125" style="0" bestFit="1" customWidth="1"/>
    <col min="39" max="39" width="17.8515625" style="0" bestFit="1" customWidth="1"/>
    <col min="40" max="40" width="18.7109375" style="0" bestFit="1" customWidth="1"/>
    <col min="41" max="41" width="12.140625" style="0" bestFit="1" customWidth="1"/>
    <col min="42" max="42" width="14.140625" style="0" bestFit="1" customWidth="1"/>
    <col min="43" max="43" width="10.00390625" style="0" bestFit="1" customWidth="1"/>
    <col min="44" max="44" width="15.00390625" style="0" bestFit="1" customWidth="1"/>
    <col min="45" max="45" width="21.00390625" style="0" bestFit="1" customWidth="1"/>
    <col min="46" max="46" width="15.8515625" style="0" bestFit="1" customWidth="1"/>
    <col min="47" max="47" width="18.00390625" style="0" bestFit="1" customWidth="1"/>
    <col min="48" max="48" width="12.8515625" style="0" bestFit="1" customWidth="1"/>
    <col min="49" max="49" width="14.8515625" style="0" bestFit="1" customWidth="1"/>
  </cols>
  <sheetData>
    <row r="1" spans="1:16" ht="15">
      <c r="A1" t="s">
        <v>163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3</v>
      </c>
      <c r="J1" t="s">
        <v>101</v>
      </c>
      <c r="K1" t="s">
        <v>68</v>
      </c>
      <c r="L1" t="s">
        <v>102</v>
      </c>
      <c r="M1" t="s">
        <v>103</v>
      </c>
      <c r="N1" t="s">
        <v>24</v>
      </c>
      <c r="O1" t="s">
        <v>104</v>
      </c>
      <c r="P1" t="s">
        <v>105</v>
      </c>
    </row>
    <row r="2" spans="1:16" ht="15">
      <c r="A2">
        <v>300</v>
      </c>
      <c r="B2" s="75" t="s">
        <v>106</v>
      </c>
      <c r="C2" s="75" t="s">
        <v>107</v>
      </c>
      <c r="D2" s="75" t="s">
        <v>108</v>
      </c>
      <c r="E2" s="75" t="s">
        <v>109</v>
      </c>
      <c r="F2" s="75" t="s">
        <v>110</v>
      </c>
      <c r="G2" s="75" t="s">
        <v>111</v>
      </c>
      <c r="H2" s="75" t="s">
        <v>112</v>
      </c>
      <c r="I2" s="75" t="s">
        <v>113</v>
      </c>
      <c r="J2" s="75" t="s">
        <v>114</v>
      </c>
      <c r="K2" s="75" t="s">
        <v>115</v>
      </c>
      <c r="L2" s="75" t="s">
        <v>116</v>
      </c>
      <c r="M2" s="75" t="s">
        <v>117</v>
      </c>
      <c r="N2" s="75" t="s">
        <v>118</v>
      </c>
      <c r="O2" s="75" t="s">
        <v>119</v>
      </c>
      <c r="P2" s="75" t="s">
        <v>120</v>
      </c>
    </row>
    <row r="3" spans="1:16" ht="15">
      <c r="A3">
        <v>301</v>
      </c>
      <c r="B3" s="77" t="str">
        <f>CONCATENATE(TEXT(E16,"dd"&amp;"/"&amp;"mm"),"; ",TEXT(H16,"dd"&amp;"/"&amp;"mm"),"; ",TEXT(K16,"dd"&amp;"/"&amp;"mm"),"; ",TEXT(N16,"dd"&amp;"/"&amp;"mm"),"; ",TEXT(Q16,"dd"&amp;"/"&amp;"mm"),"; ",TEXT(T16,"dd"&amp;"/"&amp;"mm"))</f>
        <v>DIRECTOR; Nº; APE Y NOM; TOT MIN ASIST; OBS; 00/01</v>
      </c>
      <c r="C3" s="77" t="s">
        <v>107</v>
      </c>
      <c r="D3" s="77" t="s">
        <v>108</v>
      </c>
      <c r="E3" s="77" t="s">
        <v>109</v>
      </c>
      <c r="F3" s="77" t="s">
        <v>110</v>
      </c>
      <c r="G3" s="77" t="s">
        <v>111</v>
      </c>
      <c r="H3" s="77" t="s">
        <v>112</v>
      </c>
      <c r="I3" s="77" t="s">
        <v>113</v>
      </c>
      <c r="J3" s="77" t="s">
        <v>114</v>
      </c>
      <c r="K3" s="77" t="s">
        <v>115</v>
      </c>
      <c r="L3" s="77" t="s">
        <v>116</v>
      </c>
      <c r="M3" s="77" t="s">
        <v>117</v>
      </c>
      <c r="N3" s="77" t="s">
        <v>118</v>
      </c>
      <c r="O3" s="77" t="s">
        <v>119</v>
      </c>
      <c r="P3" s="77" t="s">
        <v>120</v>
      </c>
    </row>
    <row r="4" spans="2:16" ht="1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">
      <c r="A5">
        <v>301</v>
      </c>
      <c r="B5" s="75" t="s">
        <v>161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">
      <c r="A6">
        <v>300</v>
      </c>
      <c r="B6" s="75" t="s">
        <v>323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ht="1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25" ht="15">
      <c r="A8" t="s">
        <v>170</v>
      </c>
      <c r="B8" t="s">
        <v>94</v>
      </c>
      <c r="C8" t="s">
        <v>95</v>
      </c>
      <c r="D8" t="s">
        <v>96</v>
      </c>
      <c r="E8" t="s">
        <v>97</v>
      </c>
      <c r="F8" t="s">
        <v>98</v>
      </c>
      <c r="G8" t="s">
        <v>99</v>
      </c>
      <c r="H8" t="s">
        <v>121</v>
      </c>
      <c r="I8" t="s">
        <v>102</v>
      </c>
      <c r="J8" t="s">
        <v>103</v>
      </c>
      <c r="K8" t="s">
        <v>24</v>
      </c>
      <c r="L8" t="s">
        <v>104</v>
      </c>
      <c r="M8" t="s">
        <v>105</v>
      </c>
      <c r="N8" t="s">
        <v>122</v>
      </c>
      <c r="O8" t="s">
        <v>123</v>
      </c>
      <c r="P8" t="s">
        <v>124</v>
      </c>
      <c r="Q8" t="s">
        <v>125</v>
      </c>
      <c r="R8" t="s">
        <v>126</v>
      </c>
      <c r="S8" t="s">
        <v>127</v>
      </c>
      <c r="T8" t="s">
        <v>128</v>
      </c>
      <c r="U8" t="s">
        <v>129</v>
      </c>
      <c r="V8" t="s">
        <v>130</v>
      </c>
      <c r="W8" t="s">
        <v>131</v>
      </c>
      <c r="X8" t="s">
        <v>132</v>
      </c>
      <c r="Y8" t="s">
        <v>133</v>
      </c>
    </row>
    <row r="9" spans="1:25" ht="15">
      <c r="A9">
        <v>300</v>
      </c>
      <c r="B9" s="77" t="s">
        <v>106</v>
      </c>
      <c r="C9" t="s">
        <v>107</v>
      </c>
      <c r="D9" t="s">
        <v>108</v>
      </c>
      <c r="E9" t="s">
        <v>109</v>
      </c>
      <c r="F9" t="s">
        <v>110</v>
      </c>
      <c r="G9" t="s">
        <v>111</v>
      </c>
      <c r="H9" t="s">
        <v>113</v>
      </c>
      <c r="I9" t="s">
        <v>116</v>
      </c>
      <c r="J9" t="s">
        <v>117</v>
      </c>
      <c r="K9" t="s">
        <v>118</v>
      </c>
      <c r="L9" t="s">
        <v>119</v>
      </c>
      <c r="M9" t="s">
        <v>120</v>
      </c>
      <c r="N9" t="s">
        <v>134</v>
      </c>
      <c r="O9" t="s">
        <v>135</v>
      </c>
      <c r="P9" t="s">
        <v>136</v>
      </c>
      <c r="Q9" t="s">
        <v>137</v>
      </c>
      <c r="R9" t="s">
        <v>138</v>
      </c>
      <c r="S9" t="s">
        <v>139</v>
      </c>
      <c r="T9" t="s">
        <v>140</v>
      </c>
      <c r="U9" t="s">
        <v>141</v>
      </c>
      <c r="V9" t="s">
        <v>142</v>
      </c>
      <c r="W9" t="s">
        <v>143</v>
      </c>
      <c r="X9" t="s">
        <v>144</v>
      </c>
      <c r="Y9" t="s">
        <v>145</v>
      </c>
    </row>
    <row r="10" spans="1:25" ht="15">
      <c r="A10">
        <v>301</v>
      </c>
      <c r="B10" s="77" t="s">
        <v>106</v>
      </c>
      <c r="C10" s="77" t="s">
        <v>107</v>
      </c>
      <c r="D10" s="77" t="s">
        <v>108</v>
      </c>
      <c r="E10" s="77" t="s">
        <v>109</v>
      </c>
      <c r="F10" s="77" t="s">
        <v>110</v>
      </c>
      <c r="G10" s="77" t="s">
        <v>110</v>
      </c>
      <c r="H10" s="77" t="s">
        <v>113</v>
      </c>
      <c r="I10" s="77" t="s">
        <v>116</v>
      </c>
      <c r="J10" s="77" t="s">
        <v>117</v>
      </c>
      <c r="K10" s="77" t="s">
        <v>118</v>
      </c>
      <c r="L10" s="77" t="s">
        <v>119</v>
      </c>
      <c r="M10" s="77" t="s">
        <v>120</v>
      </c>
      <c r="N10" s="77" t="s">
        <v>134</v>
      </c>
      <c r="O10" s="77" t="s">
        <v>135</v>
      </c>
      <c r="P10" s="77" t="s">
        <v>136</v>
      </c>
      <c r="Q10" s="77" t="s">
        <v>137</v>
      </c>
      <c r="R10" s="77" t="s">
        <v>138</v>
      </c>
      <c r="S10" s="77" t="s">
        <v>139</v>
      </c>
      <c r="T10" s="77" t="s">
        <v>140</v>
      </c>
      <c r="U10" s="77" t="s">
        <v>141</v>
      </c>
      <c r="V10" s="77" t="s">
        <v>142</v>
      </c>
      <c r="W10" s="77" t="s">
        <v>143</v>
      </c>
      <c r="X10" s="77" t="s">
        <v>144</v>
      </c>
      <c r="Y10" s="77" t="s">
        <v>145</v>
      </c>
    </row>
    <row r="11" spans="1:2" ht="15">
      <c r="A11">
        <v>301</v>
      </c>
      <c r="B11" t="s">
        <v>160</v>
      </c>
    </row>
    <row r="12" spans="1:3" ht="15">
      <c r="A12">
        <v>300</v>
      </c>
      <c r="B12" t="s">
        <v>338</v>
      </c>
      <c r="C12" s="77"/>
    </row>
    <row r="13" ht="15">
      <c r="C13" s="77"/>
    </row>
    <row r="15" spans="2:17" ht="1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  <c r="Q15">
        <v>16</v>
      </c>
    </row>
    <row r="16" spans="1:17" ht="15">
      <c r="A16" t="s">
        <v>162</v>
      </c>
      <c r="B16" t="s">
        <v>94</v>
      </c>
      <c r="C16" t="s">
        <v>95</v>
      </c>
      <c r="D16" t="s">
        <v>96</v>
      </c>
      <c r="E16" t="s">
        <v>97</v>
      </c>
      <c r="F16" t="s">
        <v>98</v>
      </c>
      <c r="G16" t="s">
        <v>99</v>
      </c>
      <c r="H16" t="s">
        <v>100</v>
      </c>
      <c r="I16" t="s">
        <v>29</v>
      </c>
      <c r="J16" t="s">
        <v>3</v>
      </c>
      <c r="K16" t="s">
        <v>164</v>
      </c>
      <c r="L16" t="s">
        <v>165</v>
      </c>
      <c r="M16" t="s">
        <v>166</v>
      </c>
      <c r="N16" t="s">
        <v>167</v>
      </c>
      <c r="O16" t="s">
        <v>168</v>
      </c>
      <c r="P16" t="s">
        <v>169</v>
      </c>
      <c r="Q16" t="s">
        <v>252</v>
      </c>
    </row>
    <row r="17" spans="1:17" ht="15">
      <c r="A17">
        <v>300</v>
      </c>
      <c r="B17" s="77" t="s">
        <v>106</v>
      </c>
      <c r="C17" s="77" t="s">
        <v>107</v>
      </c>
      <c r="D17" s="77" t="s">
        <v>108</v>
      </c>
      <c r="E17" s="77" t="s">
        <v>109</v>
      </c>
      <c r="F17" s="77" t="s">
        <v>110</v>
      </c>
      <c r="G17" s="77" t="s">
        <v>111</v>
      </c>
      <c r="H17" s="77" t="s">
        <v>112</v>
      </c>
      <c r="I17" s="77" t="s">
        <v>113</v>
      </c>
      <c r="J17" s="77" t="s">
        <v>114</v>
      </c>
      <c r="K17" s="77" t="s">
        <v>115</v>
      </c>
      <c r="L17" s="77" t="s">
        <v>116</v>
      </c>
      <c r="M17" s="77" t="s">
        <v>117</v>
      </c>
      <c r="N17" s="77" t="s">
        <v>118</v>
      </c>
      <c r="O17" s="77" t="s">
        <v>119</v>
      </c>
      <c r="P17" s="77" t="s">
        <v>120</v>
      </c>
      <c r="Q17" t="s">
        <v>251</v>
      </c>
    </row>
    <row r="18" spans="1:16" ht="15">
      <c r="A18">
        <v>301</v>
      </c>
      <c r="B18" s="77" t="s">
        <v>106</v>
      </c>
      <c r="C18" s="77" t="s">
        <v>152</v>
      </c>
      <c r="D18" s="77" t="s">
        <v>153</v>
      </c>
      <c r="E18" s="77" t="s">
        <v>154</v>
      </c>
      <c r="F18" s="77" t="s">
        <v>155</v>
      </c>
      <c r="G18" s="77" t="s">
        <v>156</v>
      </c>
      <c r="H18" s="77" t="s">
        <v>157</v>
      </c>
      <c r="I18" s="77" t="s">
        <v>146</v>
      </c>
      <c r="J18" s="77" t="s">
        <v>158</v>
      </c>
      <c r="K18" s="77" t="s">
        <v>159</v>
      </c>
      <c r="L18" s="77" t="s">
        <v>147</v>
      </c>
      <c r="M18" s="77" t="s">
        <v>148</v>
      </c>
      <c r="N18" s="77" t="s">
        <v>149</v>
      </c>
      <c r="O18" s="77" t="s">
        <v>150</v>
      </c>
      <c r="P18" s="77" t="s">
        <v>151</v>
      </c>
    </row>
    <row r="19" spans="1:16" ht="15">
      <c r="A19">
        <v>300</v>
      </c>
      <c r="B19" s="77" t="s">
        <v>237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5">
      <c r="A20">
        <v>301</v>
      </c>
      <c r="B20" s="77" t="s">
        <v>340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 ht="1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49" ht="15"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>
        <v>10</v>
      </c>
      <c r="L22">
        <v>11</v>
      </c>
      <c r="M22">
        <v>12</v>
      </c>
      <c r="N22">
        <v>13</v>
      </c>
      <c r="O22">
        <v>14</v>
      </c>
      <c r="P22">
        <v>15</v>
      </c>
      <c r="Q22">
        <v>16</v>
      </c>
      <c r="R22">
        <v>17</v>
      </c>
      <c r="S22">
        <v>18</v>
      </c>
      <c r="T22">
        <v>19</v>
      </c>
      <c r="U22">
        <v>20</v>
      </c>
      <c r="V22">
        <v>21</v>
      </c>
      <c r="W22">
        <v>22</v>
      </c>
      <c r="X22">
        <v>23</v>
      </c>
      <c r="Y22">
        <v>24</v>
      </c>
      <c r="Z22">
        <v>25</v>
      </c>
      <c r="AA22">
        <v>26</v>
      </c>
      <c r="AB22">
        <v>27</v>
      </c>
      <c r="AC22">
        <v>28</v>
      </c>
      <c r="AD22">
        <v>29</v>
      </c>
      <c r="AE22">
        <v>30</v>
      </c>
      <c r="AF22">
        <v>31</v>
      </c>
      <c r="AG22">
        <v>32</v>
      </c>
      <c r="AH22">
        <v>33</v>
      </c>
      <c r="AI22">
        <v>34</v>
      </c>
      <c r="AJ22">
        <v>35</v>
      </c>
      <c r="AK22">
        <v>36</v>
      </c>
      <c r="AL22">
        <v>37</v>
      </c>
      <c r="AM22">
        <v>38</v>
      </c>
      <c r="AN22">
        <v>39</v>
      </c>
      <c r="AO22">
        <v>40</v>
      </c>
      <c r="AP22">
        <v>41</v>
      </c>
      <c r="AQ22">
        <v>42</v>
      </c>
      <c r="AR22">
        <v>43</v>
      </c>
      <c r="AS22">
        <v>44</v>
      </c>
      <c r="AT22">
        <v>45</v>
      </c>
      <c r="AU22">
        <v>46</v>
      </c>
      <c r="AV22">
        <v>47</v>
      </c>
      <c r="AW22">
        <v>48</v>
      </c>
    </row>
    <row r="23" spans="1:49" ht="15">
      <c r="A23" t="s">
        <v>171</v>
      </c>
      <c r="B23" t="s">
        <v>94</v>
      </c>
      <c r="C23" t="s">
        <v>95</v>
      </c>
      <c r="D23" t="s">
        <v>96</v>
      </c>
      <c r="E23" t="s">
        <v>97</v>
      </c>
      <c r="F23" t="s">
        <v>98</v>
      </c>
      <c r="G23" t="s">
        <v>99</v>
      </c>
      <c r="H23" t="s">
        <v>172</v>
      </c>
      <c r="I23" t="s">
        <v>173</v>
      </c>
      <c r="J23" t="s">
        <v>174</v>
      </c>
      <c r="K23" t="s">
        <v>175</v>
      </c>
      <c r="L23" t="s">
        <v>176</v>
      </c>
      <c r="M23" t="s">
        <v>177</v>
      </c>
      <c r="N23" t="s">
        <v>178</v>
      </c>
      <c r="O23" t="s">
        <v>179</v>
      </c>
      <c r="P23" t="s">
        <v>180</v>
      </c>
      <c r="Q23" t="s">
        <v>181</v>
      </c>
      <c r="R23" t="s">
        <v>182</v>
      </c>
      <c r="S23" t="s">
        <v>183</v>
      </c>
      <c r="T23" t="s">
        <v>184</v>
      </c>
      <c r="U23" t="s">
        <v>185</v>
      </c>
      <c r="V23" t="s">
        <v>186</v>
      </c>
      <c r="W23" t="s">
        <v>187</v>
      </c>
      <c r="X23" t="s">
        <v>188</v>
      </c>
      <c r="Y23" t="s">
        <v>189</v>
      </c>
      <c r="Z23" t="s">
        <v>190</v>
      </c>
      <c r="AA23" t="s">
        <v>191</v>
      </c>
      <c r="AB23" t="s">
        <v>192</v>
      </c>
      <c r="AC23" t="s">
        <v>193</v>
      </c>
      <c r="AD23" t="s">
        <v>194</v>
      </c>
      <c r="AE23" t="s">
        <v>195</v>
      </c>
      <c r="AF23" t="s">
        <v>196</v>
      </c>
      <c r="AG23" t="s">
        <v>197</v>
      </c>
      <c r="AH23" t="s">
        <v>198</v>
      </c>
      <c r="AI23" t="s">
        <v>199</v>
      </c>
      <c r="AJ23" t="s">
        <v>200</v>
      </c>
      <c r="AK23" t="s">
        <v>201</v>
      </c>
      <c r="AL23" t="s">
        <v>202</v>
      </c>
      <c r="AM23" t="s">
        <v>203</v>
      </c>
      <c r="AN23" t="s">
        <v>204</v>
      </c>
      <c r="AO23" t="s">
        <v>205</v>
      </c>
      <c r="AP23" t="s">
        <v>206</v>
      </c>
      <c r="AQ23" t="s">
        <v>207</v>
      </c>
      <c r="AR23" t="s">
        <v>208</v>
      </c>
      <c r="AS23" t="s">
        <v>209</v>
      </c>
      <c r="AT23" t="s">
        <v>210</v>
      </c>
      <c r="AU23" t="s">
        <v>211</v>
      </c>
      <c r="AV23" t="s">
        <v>212</v>
      </c>
      <c r="AW23" t="s">
        <v>213</v>
      </c>
    </row>
    <row r="24" spans="1:49" ht="15">
      <c r="A24">
        <v>300</v>
      </c>
      <c r="B24" s="77" t="s">
        <v>106</v>
      </c>
      <c r="C24" s="77" t="s">
        <v>107</v>
      </c>
      <c r="D24" s="77" t="s">
        <v>108</v>
      </c>
      <c r="E24" s="77" t="s">
        <v>109</v>
      </c>
      <c r="F24" s="77" t="s">
        <v>110</v>
      </c>
      <c r="G24" s="77" t="s">
        <v>111</v>
      </c>
      <c r="H24" s="77" t="s">
        <v>112</v>
      </c>
      <c r="I24" s="77" t="s">
        <v>113</v>
      </c>
      <c r="J24" s="77" t="s">
        <v>114</v>
      </c>
      <c r="K24" s="77" t="s">
        <v>115</v>
      </c>
      <c r="L24" s="77" t="s">
        <v>116</v>
      </c>
      <c r="M24" s="77" t="s">
        <v>117</v>
      </c>
      <c r="N24" s="77" t="s">
        <v>118</v>
      </c>
      <c r="O24" s="77" t="s">
        <v>214</v>
      </c>
      <c r="P24" s="77" t="s">
        <v>215</v>
      </c>
      <c r="Q24" s="77" t="s">
        <v>216</v>
      </c>
      <c r="R24" s="77" t="s">
        <v>217</v>
      </c>
      <c r="S24" s="77" t="s">
        <v>218</v>
      </c>
      <c r="T24" s="77" t="s">
        <v>219</v>
      </c>
      <c r="U24" s="77" t="s">
        <v>220</v>
      </c>
      <c r="V24" s="77" t="s">
        <v>221</v>
      </c>
      <c r="W24" s="77" t="s">
        <v>222</v>
      </c>
      <c r="X24" s="77" t="s">
        <v>223</v>
      </c>
      <c r="Y24" s="77" t="s">
        <v>224</v>
      </c>
      <c r="Z24" s="77" t="s">
        <v>225</v>
      </c>
      <c r="AA24" s="77" t="s">
        <v>226</v>
      </c>
      <c r="AB24" s="77" t="s">
        <v>227</v>
      </c>
      <c r="AC24" s="77" t="s">
        <v>228</v>
      </c>
      <c r="AD24" s="77" t="s">
        <v>229</v>
      </c>
      <c r="AE24" s="77" t="s">
        <v>230</v>
      </c>
      <c r="AF24" s="77" t="s">
        <v>231</v>
      </c>
      <c r="AG24" s="77" t="s">
        <v>232</v>
      </c>
      <c r="AH24" s="77" t="s">
        <v>233</v>
      </c>
      <c r="AI24" s="77" t="s">
        <v>234</v>
      </c>
      <c r="AJ24" s="77" t="s">
        <v>235</v>
      </c>
      <c r="AK24" s="77" t="s">
        <v>236</v>
      </c>
      <c r="AL24" s="75" t="s">
        <v>239</v>
      </c>
      <c r="AM24" s="75" t="s">
        <v>240</v>
      </c>
      <c r="AN24" s="75" t="s">
        <v>241</v>
      </c>
      <c r="AO24" s="75" t="s">
        <v>242</v>
      </c>
      <c r="AP24" s="75" t="s">
        <v>243</v>
      </c>
      <c r="AQ24" s="75" t="s">
        <v>244</v>
      </c>
      <c r="AR24" s="75" t="s">
        <v>245</v>
      </c>
      <c r="AS24" s="75" t="s">
        <v>246</v>
      </c>
      <c r="AT24" s="75" t="s">
        <v>247</v>
      </c>
      <c r="AU24" s="75" t="s">
        <v>248</v>
      </c>
      <c r="AV24" s="75" t="s">
        <v>249</v>
      </c>
      <c r="AW24" s="75" t="s">
        <v>250</v>
      </c>
    </row>
    <row r="25" spans="1:2" ht="15">
      <c r="A25">
        <v>300</v>
      </c>
      <c r="B25" t="s">
        <v>238</v>
      </c>
    </row>
    <row r="26" spans="1:2" ht="15">
      <c r="A26">
        <v>301</v>
      </c>
      <c r="B26" s="77" t="s">
        <v>339</v>
      </c>
    </row>
    <row r="28" spans="1:2" ht="15">
      <c r="A28" t="s">
        <v>254</v>
      </c>
      <c r="B28" t="s">
        <v>253</v>
      </c>
    </row>
    <row r="30" spans="2:20" ht="15"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K30">
        <v>10</v>
      </c>
      <c r="L30">
        <v>11</v>
      </c>
      <c r="M30">
        <v>12</v>
      </c>
      <c r="N30">
        <v>13</v>
      </c>
      <c r="O30">
        <v>14</v>
      </c>
      <c r="P30">
        <v>15</v>
      </c>
      <c r="Q30">
        <v>16</v>
      </c>
      <c r="R30">
        <v>17</v>
      </c>
      <c r="S30">
        <v>18</v>
      </c>
      <c r="T30">
        <v>19</v>
      </c>
    </row>
    <row r="31" spans="1:20" ht="15">
      <c r="A31" s="297" t="s">
        <v>306</v>
      </c>
      <c r="B31" s="297" t="s">
        <v>94</v>
      </c>
      <c r="C31" s="297" t="s">
        <v>95</v>
      </c>
      <c r="D31" s="297" t="s">
        <v>307</v>
      </c>
      <c r="E31" s="297" t="s">
        <v>97</v>
      </c>
      <c r="F31" s="297" t="s">
        <v>308</v>
      </c>
      <c r="G31" s="297" t="s">
        <v>309</v>
      </c>
      <c r="H31" s="297" t="s">
        <v>310</v>
      </c>
      <c r="I31" s="297" t="s">
        <v>311</v>
      </c>
      <c r="J31" s="297" t="s">
        <v>312</v>
      </c>
      <c r="K31" s="297" t="s">
        <v>313</v>
      </c>
      <c r="L31" s="297" t="s">
        <v>314</v>
      </c>
      <c r="M31" s="297" t="s">
        <v>315</v>
      </c>
      <c r="N31" s="297" t="s">
        <v>316</v>
      </c>
      <c r="O31" s="297" t="s">
        <v>317</v>
      </c>
      <c r="P31" s="297" t="s">
        <v>318</v>
      </c>
      <c r="Q31" s="297" t="s">
        <v>319</v>
      </c>
      <c r="R31" s="297" t="s">
        <v>320</v>
      </c>
      <c r="S31" s="297" t="s">
        <v>321</v>
      </c>
      <c r="T31" s="297" t="s">
        <v>322</v>
      </c>
    </row>
    <row r="32" spans="1:20" ht="15">
      <c r="A32">
        <v>300</v>
      </c>
      <c r="B32" s="77" t="s">
        <v>106</v>
      </c>
      <c r="C32" s="77" t="s">
        <v>107</v>
      </c>
      <c r="D32" s="77" t="s">
        <v>108</v>
      </c>
      <c r="E32" s="77" t="s">
        <v>109</v>
      </c>
      <c r="F32" s="77" t="s">
        <v>111</v>
      </c>
      <c r="G32" s="77" t="s">
        <v>112</v>
      </c>
      <c r="H32" s="77" t="s">
        <v>113</v>
      </c>
      <c r="I32" s="77" t="s">
        <v>114</v>
      </c>
      <c r="J32" s="77" t="s">
        <v>325</v>
      </c>
      <c r="K32" s="77" t="s">
        <v>326</v>
      </c>
      <c r="L32" s="77" t="s">
        <v>327</v>
      </c>
      <c r="M32" s="77" t="s">
        <v>328</v>
      </c>
      <c r="N32" s="77" t="s">
        <v>329</v>
      </c>
      <c r="O32" s="77" t="s">
        <v>115</v>
      </c>
      <c r="P32" s="77" t="s">
        <v>330</v>
      </c>
      <c r="Q32" s="77" t="s">
        <v>331</v>
      </c>
      <c r="R32" s="77" t="s">
        <v>332</v>
      </c>
      <c r="S32" s="77" t="s">
        <v>333</v>
      </c>
      <c r="T32" s="77" t="s">
        <v>334</v>
      </c>
    </row>
    <row r="33" spans="1:2" ht="15">
      <c r="A33">
        <v>300</v>
      </c>
      <c r="B33" t="s">
        <v>323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CRCITACNA</dc:creator>
  <cp:keywords/>
  <dc:description/>
  <cp:lastModifiedBy>CRCITACNA</cp:lastModifiedBy>
  <cp:lastPrinted>2016-05-05T09:32:45Z</cp:lastPrinted>
  <dcterms:created xsi:type="dcterms:W3CDTF">2016-04-20T13:13:13Z</dcterms:created>
  <dcterms:modified xsi:type="dcterms:W3CDTF">2016-06-01T10:59:55Z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